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spuid\Desktop\ŠO\"/>
    </mc:Choice>
  </mc:AlternateContent>
  <xr:revisionPtr revIDLastSave="0" documentId="13_ncr:1_{EEB367E2-448B-4BEE-9149-721B3BC6931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AŽETAK" sheetId="10" r:id="rId1"/>
    <sheet name=" Račun prihoda i rashoda" sheetId="3" r:id="rId2"/>
    <sheet name="Prihodi i rashodi po izvorima" sheetId="8" r:id="rId3"/>
    <sheet name="Rashodi prema funkcijskoj kl" sheetId="5" r:id="rId4"/>
    <sheet name="Račun financiranja" sheetId="6" r:id="rId5"/>
    <sheet name="Račun financiranja po izvorima" sheetId="9" r:id="rId6"/>
    <sheet name="POSEBNI DIO" sheetId="15" r:id="rId7"/>
    <sheet name="List2" sheetId="2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6" i="8" l="1"/>
  <c r="C21" i="8"/>
  <c r="I6" i="15"/>
  <c r="H6" i="15"/>
  <c r="E6" i="15"/>
  <c r="F6" i="15"/>
  <c r="G6" i="15"/>
  <c r="E91" i="15"/>
  <c r="G38" i="15"/>
  <c r="I38" i="15"/>
  <c r="H38" i="15"/>
  <c r="F38" i="15"/>
  <c r="E38" i="15"/>
  <c r="I91" i="15"/>
  <c r="H91" i="15"/>
  <c r="G91" i="15"/>
  <c r="F91" i="15"/>
  <c r="F153" i="15"/>
  <c r="F152" i="15" s="1"/>
  <c r="F150" i="15" s="1"/>
  <c r="F149" i="15" s="1"/>
  <c r="I152" i="15"/>
  <c r="H152" i="15"/>
  <c r="H150" i="15" s="1"/>
  <c r="H149" i="15" s="1"/>
  <c r="G152" i="15"/>
  <c r="G150" i="15" s="1"/>
  <c r="G149" i="15" s="1"/>
  <c r="E152" i="15"/>
  <c r="E150" i="15" s="1"/>
  <c r="E149" i="15" s="1"/>
  <c r="I150" i="15"/>
  <c r="I149" i="15" s="1"/>
  <c r="D53" i="8"/>
  <c r="D44" i="8"/>
  <c r="D40" i="8"/>
  <c r="D38" i="8"/>
  <c r="D36" i="8"/>
  <c r="D35" i="8" l="1"/>
  <c r="I89" i="15"/>
  <c r="H89" i="15"/>
  <c r="G89" i="15"/>
  <c r="E89" i="15"/>
  <c r="I61" i="15"/>
  <c r="H61" i="15"/>
  <c r="G61" i="15"/>
  <c r="E61" i="15"/>
  <c r="I58" i="15"/>
  <c r="I56" i="15" s="1"/>
  <c r="H58" i="15"/>
  <c r="H56" i="15" s="1"/>
  <c r="G58" i="15"/>
  <c r="G56" i="15" s="1"/>
  <c r="E58" i="15"/>
  <c r="E56" i="15" s="1"/>
  <c r="I53" i="15"/>
  <c r="I51" i="15" s="1"/>
  <c r="H53" i="15"/>
  <c r="H51" i="15" s="1"/>
  <c r="G53" i="15"/>
  <c r="G51" i="15" s="1"/>
  <c r="E53" i="15"/>
  <c r="E51" i="15" s="1"/>
  <c r="I45" i="15"/>
  <c r="H45" i="15"/>
  <c r="G45" i="15"/>
  <c r="E45" i="15"/>
  <c r="F115" i="15"/>
  <c r="F114" i="15" s="1"/>
  <c r="I114" i="15"/>
  <c r="H114" i="15"/>
  <c r="G114" i="15"/>
  <c r="E114" i="15"/>
  <c r="F112" i="15"/>
  <c r="F111" i="15" s="1"/>
  <c r="I111" i="15"/>
  <c r="H111" i="15"/>
  <c r="G111" i="15"/>
  <c r="E111" i="15"/>
  <c r="F90" i="15"/>
  <c r="F89" i="15" s="1"/>
  <c r="F62" i="15"/>
  <c r="F61" i="15" s="1"/>
  <c r="F59" i="15"/>
  <c r="F60" i="15"/>
  <c r="F54" i="15"/>
  <c r="F55" i="15"/>
  <c r="F46" i="15"/>
  <c r="F45" i="15" s="1"/>
  <c r="F28" i="15"/>
  <c r="F27" i="15" s="1"/>
  <c r="I27" i="15"/>
  <c r="H27" i="15"/>
  <c r="G27" i="15"/>
  <c r="E27" i="15"/>
  <c r="E29" i="3"/>
  <c r="F56" i="15" l="1"/>
  <c r="F53" i="15"/>
  <c r="F51" i="15" s="1"/>
  <c r="F58" i="15"/>
  <c r="G37" i="10"/>
  <c r="G35" i="10"/>
  <c r="G34" i="10"/>
  <c r="G27" i="10"/>
  <c r="F148" i="15" l="1"/>
  <c r="F145" i="15"/>
  <c r="F140" i="15"/>
  <c r="F137" i="15"/>
  <c r="F132" i="15"/>
  <c r="F128" i="15"/>
  <c r="F125" i="15"/>
  <c r="F122" i="15"/>
  <c r="F119" i="15"/>
  <c r="F109" i="15"/>
  <c r="F104" i="15"/>
  <c r="F99" i="15"/>
  <c r="F95" i="15"/>
  <c r="F88" i="15"/>
  <c r="F84" i="15"/>
  <c r="F80" i="15"/>
  <c r="F79" i="15"/>
  <c r="F78" i="15"/>
  <c r="F74" i="15"/>
  <c r="F70" i="15"/>
  <c r="F66" i="15"/>
  <c r="F50" i="15"/>
  <c r="F49" i="15"/>
  <c r="F42" i="15"/>
  <c r="F37" i="15"/>
  <c r="F36" i="15"/>
  <c r="F35" i="15"/>
  <c r="F31" i="15"/>
  <c r="F25" i="15"/>
  <c r="F24" i="15"/>
  <c r="F21" i="15"/>
  <c r="F20" i="15"/>
  <c r="F16" i="15"/>
  <c r="F12" i="15"/>
  <c r="F11" i="15"/>
  <c r="E147" i="15"/>
  <c r="E144" i="15"/>
  <c r="E139" i="15"/>
  <c r="E136" i="15"/>
  <c r="E131" i="15"/>
  <c r="E129" i="15" s="1"/>
  <c r="E127" i="15"/>
  <c r="E124" i="15"/>
  <c r="E121" i="15"/>
  <c r="E118" i="15"/>
  <c r="E108" i="15"/>
  <c r="E106" i="15" s="1"/>
  <c r="E103" i="15"/>
  <c r="E101" i="15" s="1"/>
  <c r="E100" i="15" s="1"/>
  <c r="E98" i="15"/>
  <c r="E96" i="15" s="1"/>
  <c r="E94" i="15"/>
  <c r="E92" i="15" s="1"/>
  <c r="E87" i="15"/>
  <c r="E85" i="15" s="1"/>
  <c r="E83" i="15"/>
  <c r="E81" i="15" s="1"/>
  <c r="E77" i="15"/>
  <c r="E75" i="15" s="1"/>
  <c r="E73" i="15"/>
  <c r="E71" i="15" s="1"/>
  <c r="E69" i="15"/>
  <c r="E67" i="15" s="1"/>
  <c r="E65" i="15"/>
  <c r="E63" i="15" s="1"/>
  <c r="E48" i="15"/>
  <c r="E43" i="15" s="1"/>
  <c r="E41" i="15"/>
  <c r="E39" i="15" s="1"/>
  <c r="E34" i="15"/>
  <c r="E32" i="15" s="1"/>
  <c r="E30" i="15"/>
  <c r="E23" i="15"/>
  <c r="E19" i="15"/>
  <c r="E15" i="15"/>
  <c r="E13" i="15" s="1"/>
  <c r="E10" i="15"/>
  <c r="E8" i="15" s="1"/>
  <c r="C13" i="5"/>
  <c r="C12" i="5"/>
  <c r="C11" i="5"/>
  <c r="C10" i="5"/>
  <c r="C54" i="8"/>
  <c r="C52" i="8"/>
  <c r="C51" i="8"/>
  <c r="C50" i="8"/>
  <c r="C49" i="8"/>
  <c r="C48" i="8"/>
  <c r="C47" i="8"/>
  <c r="C45" i="8"/>
  <c r="C43" i="8"/>
  <c r="C42" i="8"/>
  <c r="C41" i="8"/>
  <c r="C39" i="8"/>
  <c r="C37" i="8"/>
  <c r="B53" i="8"/>
  <c r="B44" i="8"/>
  <c r="B40" i="8"/>
  <c r="B38" i="8"/>
  <c r="B36" i="8"/>
  <c r="C29" i="8"/>
  <c r="C27" i="8"/>
  <c r="C26" i="8"/>
  <c r="C25" i="8"/>
  <c r="C24" i="8"/>
  <c r="C23" i="8"/>
  <c r="C22" i="8"/>
  <c r="C20" i="8"/>
  <c r="C18" i="8"/>
  <c r="C17" i="8"/>
  <c r="C16" i="8"/>
  <c r="C14" i="8"/>
  <c r="C12" i="8"/>
  <c r="B28" i="8"/>
  <c r="B19" i="8"/>
  <c r="B15" i="8"/>
  <c r="B13" i="8"/>
  <c r="B10" i="8" s="1"/>
  <c r="B11" i="8"/>
  <c r="E33" i="3"/>
  <c r="E32" i="3"/>
  <c r="E30" i="3"/>
  <c r="E28" i="3"/>
  <c r="E27" i="3"/>
  <c r="E26" i="3"/>
  <c r="D31" i="3"/>
  <c r="D25" i="3"/>
  <c r="D24" i="3"/>
  <c r="E18" i="3"/>
  <c r="E16" i="3"/>
  <c r="E15" i="3"/>
  <c r="E14" i="3"/>
  <c r="E13" i="3"/>
  <c r="E12" i="3"/>
  <c r="D17" i="3"/>
  <c r="D11" i="3"/>
  <c r="G20" i="10"/>
  <c r="G19" i="10"/>
  <c r="G13" i="10"/>
  <c r="G12" i="10"/>
  <c r="G10" i="10"/>
  <c r="G9" i="10"/>
  <c r="F37" i="10"/>
  <c r="F21" i="10"/>
  <c r="F11" i="10"/>
  <c r="F8" i="10"/>
  <c r="B35" i="8" l="1"/>
  <c r="E116" i="15"/>
  <c r="E142" i="15"/>
  <c r="E141" i="15" s="1"/>
  <c r="D10" i="3"/>
  <c r="E17" i="15"/>
  <c r="E7" i="15" s="1"/>
  <c r="F14" i="10"/>
  <c r="E134" i="15"/>
  <c r="E133" i="15" s="1"/>
  <c r="F22" i="10"/>
  <c r="F28" i="10" s="1"/>
  <c r="F29" i="10" s="1"/>
  <c r="I98" i="15"/>
  <c r="I96" i="15" s="1"/>
  <c r="H98" i="15"/>
  <c r="H96" i="15" s="1"/>
  <c r="G98" i="15"/>
  <c r="G96" i="15" s="1"/>
  <c r="F98" i="15"/>
  <c r="F96" i="15" s="1"/>
  <c r="H118" i="15"/>
  <c r="I118" i="15"/>
  <c r="G118" i="15"/>
  <c r="F118" i="15"/>
  <c r="I41" i="15"/>
  <c r="I39" i="15" s="1"/>
  <c r="H41" i="15"/>
  <c r="H39" i="15" s="1"/>
  <c r="G41" i="15"/>
  <c r="G39" i="15" s="1"/>
  <c r="F41" i="15"/>
  <c r="F39" i="15" s="1"/>
  <c r="F40" i="8"/>
  <c r="E40" i="8"/>
  <c r="C40" i="8"/>
  <c r="I94" i="15"/>
  <c r="I92" i="15" s="1"/>
  <c r="H94" i="15"/>
  <c r="H92" i="15" s="1"/>
  <c r="G94" i="15"/>
  <c r="G92" i="15" s="1"/>
  <c r="F94" i="15"/>
  <c r="F92" i="15" s="1"/>
  <c r="I77" i="15"/>
  <c r="H77" i="15"/>
  <c r="G77" i="15"/>
  <c r="F77" i="15"/>
  <c r="I48" i="15"/>
  <c r="I43" i="15" s="1"/>
  <c r="H48" i="15"/>
  <c r="H43" i="15" s="1"/>
  <c r="G48" i="15"/>
  <c r="G43" i="15" s="1"/>
  <c r="F48" i="15"/>
  <c r="F43" i="15" s="1"/>
  <c r="E105" i="15" l="1"/>
  <c r="H15" i="15"/>
  <c r="H13" i="15" s="1"/>
  <c r="I15" i="15"/>
  <c r="I13" i="15" s="1"/>
  <c r="H19" i="15"/>
  <c r="I19" i="15"/>
  <c r="H10" i="15"/>
  <c r="H8" i="15" s="1"/>
  <c r="I10" i="15"/>
  <c r="I8" i="15" s="1"/>
  <c r="H23" i="15"/>
  <c r="I23" i="15"/>
  <c r="H30" i="15"/>
  <c r="I30" i="15"/>
  <c r="H34" i="15"/>
  <c r="H32" i="15" s="1"/>
  <c r="I34" i="15"/>
  <c r="I32" i="15" s="1"/>
  <c r="H65" i="15"/>
  <c r="H63" i="15" s="1"/>
  <c r="I65" i="15"/>
  <c r="I63" i="15" s="1"/>
  <c r="H69" i="15"/>
  <c r="H67" i="15" s="1"/>
  <c r="I69" i="15"/>
  <c r="I67" i="15" s="1"/>
  <c r="H73" i="15"/>
  <c r="H71" i="15" s="1"/>
  <c r="I73" i="15"/>
  <c r="I71" i="15" s="1"/>
  <c r="H75" i="15"/>
  <c r="I75" i="15"/>
  <c r="H83" i="15"/>
  <c r="H81" i="15" s="1"/>
  <c r="I83" i="15"/>
  <c r="I81" i="15" s="1"/>
  <c r="H87" i="15"/>
  <c r="H85" i="15" s="1"/>
  <c r="I87" i="15"/>
  <c r="I85" i="15" s="1"/>
  <c r="H103" i="15"/>
  <c r="H101" i="15" s="1"/>
  <c r="H100" i="15" s="1"/>
  <c r="I103" i="15"/>
  <c r="I101" i="15" s="1"/>
  <c r="I100" i="15" s="1"/>
  <c r="H131" i="15"/>
  <c r="H129" i="15" s="1"/>
  <c r="I131" i="15"/>
  <c r="I129" i="15" s="1"/>
  <c r="H108" i="15"/>
  <c r="H106" i="15" s="1"/>
  <c r="I108" i="15"/>
  <c r="I106" i="15" s="1"/>
  <c r="H121" i="15"/>
  <c r="I121" i="15"/>
  <c r="H124" i="15"/>
  <c r="I124" i="15"/>
  <c r="H127" i="15"/>
  <c r="I127" i="15"/>
  <c r="H136" i="15"/>
  <c r="I136" i="15"/>
  <c r="H139" i="15"/>
  <c r="I139" i="15"/>
  <c r="H144" i="15"/>
  <c r="I144" i="15"/>
  <c r="H147" i="15"/>
  <c r="I147" i="15"/>
  <c r="F53" i="8"/>
  <c r="E53" i="8"/>
  <c r="C53" i="8"/>
  <c r="F44" i="8"/>
  <c r="E44" i="8"/>
  <c r="C44" i="8"/>
  <c r="F38" i="8"/>
  <c r="E38" i="8"/>
  <c r="C38" i="8"/>
  <c r="F36" i="8"/>
  <c r="E36" i="8"/>
  <c r="C36" i="8"/>
  <c r="F28" i="8"/>
  <c r="E28" i="8"/>
  <c r="D28" i="8"/>
  <c r="C28" i="8"/>
  <c r="F19" i="8"/>
  <c r="E19" i="8"/>
  <c r="D19" i="8"/>
  <c r="C19" i="8"/>
  <c r="F15" i="8"/>
  <c r="E15" i="8"/>
  <c r="D15" i="8"/>
  <c r="C15" i="8"/>
  <c r="F13" i="8"/>
  <c r="E13" i="8"/>
  <c r="D13" i="8"/>
  <c r="C13" i="8"/>
  <c r="F11" i="8"/>
  <c r="E11" i="8"/>
  <c r="D11" i="8"/>
  <c r="C11" i="8"/>
  <c r="C10" i="8" s="1"/>
  <c r="F10" i="8"/>
  <c r="E10" i="8"/>
  <c r="H31" i="3"/>
  <c r="G31" i="3"/>
  <c r="F31" i="3"/>
  <c r="H25" i="3"/>
  <c r="G25" i="3"/>
  <c r="F25" i="3"/>
  <c r="F24" i="3" s="1"/>
  <c r="E31" i="3"/>
  <c r="E25" i="3"/>
  <c r="E24" i="3" s="1"/>
  <c r="H17" i="3"/>
  <c r="G17" i="3"/>
  <c r="F17" i="3"/>
  <c r="E17" i="3"/>
  <c r="H11" i="3"/>
  <c r="G11" i="3"/>
  <c r="F11" i="3"/>
  <c r="F10" i="3" s="1"/>
  <c r="E11" i="3"/>
  <c r="E10" i="3" s="1"/>
  <c r="H10" i="3"/>
  <c r="G147" i="15"/>
  <c r="F147" i="15"/>
  <c r="G144" i="15"/>
  <c r="F144" i="15"/>
  <c r="G139" i="15"/>
  <c r="F139" i="15"/>
  <c r="G136" i="15"/>
  <c r="F136" i="15"/>
  <c r="G127" i="15"/>
  <c r="F127" i="15"/>
  <c r="G124" i="15"/>
  <c r="F124" i="15"/>
  <c r="G121" i="15"/>
  <c r="F121" i="15"/>
  <c r="G108" i="15"/>
  <c r="G106" i="15" s="1"/>
  <c r="F108" i="15"/>
  <c r="F106" i="15" s="1"/>
  <c r="G131" i="15"/>
  <c r="G129" i="15" s="1"/>
  <c r="F131" i="15"/>
  <c r="F129" i="15" s="1"/>
  <c r="G103" i="15"/>
  <c r="G101" i="15" s="1"/>
  <c r="G100" i="15" s="1"/>
  <c r="F103" i="15"/>
  <c r="F101" i="15" s="1"/>
  <c r="F100" i="15" s="1"/>
  <c r="G87" i="15"/>
  <c r="G85" i="15" s="1"/>
  <c r="F87" i="15"/>
  <c r="F85" i="15" s="1"/>
  <c r="G83" i="15"/>
  <c r="G81" i="15" s="1"/>
  <c r="F83" i="15"/>
  <c r="F81" i="15" s="1"/>
  <c r="G75" i="15"/>
  <c r="F75" i="15"/>
  <c r="G73" i="15"/>
  <c r="G71" i="15" s="1"/>
  <c r="F73" i="15"/>
  <c r="F71" i="15" s="1"/>
  <c r="G69" i="15"/>
  <c r="G67" i="15" s="1"/>
  <c r="F69" i="15"/>
  <c r="F67" i="15" s="1"/>
  <c r="G65" i="15"/>
  <c r="G63" i="15" s="1"/>
  <c r="F65" i="15"/>
  <c r="F63" i="15" s="1"/>
  <c r="G34" i="15"/>
  <c r="G32" i="15" s="1"/>
  <c r="F34" i="15"/>
  <c r="F32" i="15" s="1"/>
  <c r="G30" i="15"/>
  <c r="F30" i="15"/>
  <c r="G23" i="15"/>
  <c r="F23" i="15"/>
  <c r="G19" i="15"/>
  <c r="F19" i="15"/>
  <c r="G15" i="15"/>
  <c r="G13" i="15" s="1"/>
  <c r="F15" i="15"/>
  <c r="F13" i="15" s="1"/>
  <c r="G10" i="15"/>
  <c r="G8" i="15" s="1"/>
  <c r="F10" i="15"/>
  <c r="F8" i="15" s="1"/>
  <c r="F17" i="15" l="1"/>
  <c r="H17" i="15"/>
  <c r="G17" i="15"/>
  <c r="I17" i="15"/>
  <c r="D10" i="8"/>
  <c r="G116" i="15"/>
  <c r="H116" i="15"/>
  <c r="I116" i="15"/>
  <c r="F116" i="15"/>
  <c r="H24" i="3"/>
  <c r="G24" i="3"/>
  <c r="G10" i="3"/>
  <c r="F35" i="8"/>
  <c r="I105" i="15"/>
  <c r="G134" i="15"/>
  <c r="G133" i="15" s="1"/>
  <c r="H142" i="15"/>
  <c r="H141" i="15" s="1"/>
  <c r="H134" i="15"/>
  <c r="H133" i="15" s="1"/>
  <c r="I142" i="15"/>
  <c r="I141" i="15" s="1"/>
  <c r="I134" i="15"/>
  <c r="I133" i="15" s="1"/>
  <c r="H7" i="15"/>
  <c r="I7" i="15"/>
  <c r="G142" i="15"/>
  <c r="G141" i="15" s="1"/>
  <c r="C35" i="8"/>
  <c r="E35" i="8"/>
  <c r="F142" i="15"/>
  <c r="F141" i="15" s="1"/>
  <c r="F134" i="15"/>
  <c r="F133" i="15" s="1"/>
  <c r="F7" i="15"/>
  <c r="G7" i="15"/>
  <c r="F105" i="15" l="1"/>
  <c r="H105" i="15"/>
  <c r="G105" i="15"/>
  <c r="H37" i="10"/>
  <c r="I34" i="10" s="1"/>
  <c r="I37" i="10" s="1"/>
  <c r="J34" i="10" s="1"/>
  <c r="J37" i="10" s="1"/>
  <c r="J21" i="10"/>
  <c r="I21" i="10"/>
  <c r="H21" i="10"/>
  <c r="G21" i="10"/>
  <c r="J11" i="10"/>
  <c r="I11" i="10"/>
  <c r="H11" i="10"/>
  <c r="G11" i="10" s="1"/>
  <c r="J8" i="10"/>
  <c r="J14" i="10" s="1"/>
  <c r="I8" i="10"/>
  <c r="H8" i="10"/>
  <c r="G8" i="10" s="1"/>
  <c r="I14" i="10" l="1"/>
  <c r="G14" i="10"/>
  <c r="H14" i="10"/>
  <c r="H22" i="10" s="1"/>
  <c r="H28" i="10" s="1"/>
  <c r="H29" i="10" s="1"/>
  <c r="I22" i="10"/>
  <c r="J22" i="10"/>
  <c r="J28" i="10" s="1"/>
  <c r="J29" i="10" s="1"/>
  <c r="G22" i="10"/>
  <c r="G28" i="10" s="1"/>
  <c r="G29" i="10" s="1"/>
  <c r="I28" i="10" l="1"/>
  <c r="I29" i="10" s="1"/>
</calcChain>
</file>

<file path=xl/sharedStrings.xml><?xml version="1.0" encoding="utf-8"?>
<sst xmlns="http://schemas.openxmlformats.org/spreadsheetml/2006/main" count="448" uniqueCount="203">
  <si>
    <t>PRIHODI UKUPNO</t>
  </si>
  <si>
    <t>RASHODI UKUPNO</t>
  </si>
  <si>
    <t>NETO FINANCIRANJE</t>
  </si>
  <si>
    <t>Naziv prihoda</t>
  </si>
  <si>
    <t xml:space="preserve">A. RAČUN PRIHODA I RASHODA </t>
  </si>
  <si>
    <t>Razred</t>
  </si>
  <si>
    <t>Skupina</t>
  </si>
  <si>
    <t>Prihodi poslovanja</t>
  </si>
  <si>
    <t>Prihodi od prodaje nefinancijske imovine</t>
  </si>
  <si>
    <t>Naziv rashoda</t>
  </si>
  <si>
    <t>Rashodi poslovanja</t>
  </si>
  <si>
    <t>Rashodi za zaposlene</t>
  </si>
  <si>
    <t>Rashodi za nabavu nefinancijske imovine</t>
  </si>
  <si>
    <t>Rashodi za nabavu neproizvedene dugotrajne imovine</t>
  </si>
  <si>
    <t>RASHODI PREMA FUNKCIJSKOJ KLASIFIKACIJI</t>
  </si>
  <si>
    <t>UKUPNI RASHODI</t>
  </si>
  <si>
    <t>Primici od financijske imovine i zaduživanja</t>
  </si>
  <si>
    <t>Izdaci za financijsku imovinu i otplate zajmova</t>
  </si>
  <si>
    <t>II. POSEBNI DIO</t>
  </si>
  <si>
    <t>I. OPĆI DIO</t>
  </si>
  <si>
    <t>Šifra</t>
  </si>
  <si>
    <t xml:space="preserve">Naziv </t>
  </si>
  <si>
    <t>Materijalni rashodi</t>
  </si>
  <si>
    <t>Primici od zaduživanja</t>
  </si>
  <si>
    <t>Izdaci za otplatu glavnice primljenih kredita i zajmova</t>
  </si>
  <si>
    <t>A) SAŽETAK RAČUNA PRIHODA I RASHODA</t>
  </si>
  <si>
    <t>B) SAŽETAK RAČUNA FINANCIRANJA</t>
  </si>
  <si>
    <t>Projekcija 
za 2025.</t>
  </si>
  <si>
    <t>Prihodi od prodaje proizvedene dugotrajne imovine</t>
  </si>
  <si>
    <t>Pomoći iz inozemstva i od subjekata unutar općeg proračuna</t>
  </si>
  <si>
    <t>Prihodi iz nadležnog proračuna i od HZZO-a temeljem ugovornih obveza</t>
  </si>
  <si>
    <t>Rashodi za nabavu proizvedene dugotrajne imovine</t>
  </si>
  <si>
    <t>Naziv</t>
  </si>
  <si>
    <t>Plan za 2024.</t>
  </si>
  <si>
    <t>Projekcija 
za 2026.</t>
  </si>
  <si>
    <t>EUR</t>
  </si>
  <si>
    <t>* Napomena: Iznosi u stupcima Izvršenje 2022. preračunavaju se iz kuna u eure prema fiksnom tečaju konverzije (1 EUR=7,53450 kuna) i po pravilima za preračunavanje i zaokruživanje.</t>
  </si>
  <si>
    <t>6 PRIHODI POSLOVANJA</t>
  </si>
  <si>
    <t>7 PRIHODI OD PRODAJE NEFINANCIJSKE IMOVINE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</si>
  <si>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</si>
  <si>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</si>
  <si>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</si>
  <si>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</si>
  <si>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Projekcija proračuna
za 2025.</t>
  </si>
  <si>
    <t>Projekcija proračuna
za 2026.</t>
  </si>
  <si>
    <t>PRIHODI POSLOVANJA PREMA EKONOMSKOJ KLASIFIKACIJI</t>
  </si>
  <si>
    <t>RASHODI POSLOVANJA PREMA EKONOMSKOJ KLASIFIKACIJI</t>
  </si>
  <si>
    <t>PRIHODI POSLOVANJA PREMA IZVORIMA FINANCIRANJA</t>
  </si>
  <si>
    <t>RASHODI POSLOVANJA PREMA IZVORIMA FINANCIRANJA</t>
  </si>
  <si>
    <t>Brojčana oznaka i naziv</t>
  </si>
  <si>
    <t>5 Pomoći</t>
  </si>
  <si>
    <t>4 Prihodi za posebne namjene</t>
  </si>
  <si>
    <t>1 Opći prihodi i primici</t>
  </si>
  <si>
    <t xml:space="preserve">  11 Opći prihodi i primici</t>
  </si>
  <si>
    <t>3 Vlastiti prihodi</t>
  </si>
  <si>
    <t xml:space="preserve">  31 Vlastiti prihodi</t>
  </si>
  <si>
    <t>B. RAČUN FINANCIRANJA PREMA EKONOMSKOJ KLASIFIKACIJI</t>
  </si>
  <si>
    <t>B. RAČUN FINANCIRANJA PREMA IZVORIMA FINANCIRANJA</t>
  </si>
  <si>
    <t>PRIMICI UKUPNO</t>
  </si>
  <si>
    <t>8 Namjenski primici od zaduživanja</t>
  </si>
  <si>
    <t xml:space="preserve">  81 Namjenski primici od zaduživanja</t>
  </si>
  <si>
    <t>IZDACI UKUPNO</t>
  </si>
  <si>
    <t>D) VIŠEGODIŠNJI PLAN URAVNOTEŽENJA</t>
  </si>
  <si>
    <t>RAZLIKA - VIŠAK / MANJAK</t>
  </si>
  <si>
    <t>VIŠAK / MANJAK + NETO FINANCIRANJE</t>
  </si>
  <si>
    <t xml:space="preserve">C) PRENESENI VIŠAK ILI PRENESENI MANJAK </t>
  </si>
  <si>
    <t>PRIJENOS VIŠKA / MANJKA IZ PRETHODNE(IH) GODINE</t>
  </si>
  <si>
    <t>PRIJENOS VIŠKA / MANJKA U SLJEDEĆE RAZDOBLJE</t>
  </si>
  <si>
    <t>VIŠAK / MANJAK + NETO FINANCIRANJE + PRIJENOS VIŠKA / MANJKA IZ PRETHODNE(IH) GODINE - PRIJENOS VIŠKA / MANJKA U SLJEDEĆE RAZDOBLJE</t>
  </si>
  <si>
    <t>VIŠAK / MANJAK IZ PRETHODNE(IH) GODINE KOJI ĆE SE RASPOREDITI / POKRITI</t>
  </si>
  <si>
    <t>VIŠAK / MANJAK TEKUĆE GODINE</t>
  </si>
  <si>
    <t>Predsjednica Školskog odbora</t>
  </si>
  <si>
    <t>Jasminka Brlas, prof.</t>
  </si>
  <si>
    <t>Agencija za odgoj i obrazovanje za proračunske korisnike</t>
  </si>
  <si>
    <t>Ministarstvo znanosti i obrazovanja za srednje škole</t>
  </si>
  <si>
    <t>Grad Pula za proračunske korisnike</t>
  </si>
  <si>
    <t>Prihodi od imovine</t>
  </si>
  <si>
    <t>Vlastiti prihodi srednjih škola</t>
  </si>
  <si>
    <t>Prihodi od administrativnih pristojbi i po posebnim propisima</t>
  </si>
  <si>
    <t>Prihodi za posebne namjene za srednje škole</t>
  </si>
  <si>
    <t>Prihodi od prodaje proizvoda i roba te pruženih usluga i prihodi od donacija</t>
  </si>
  <si>
    <t>Nenamjenski prihodi i primici</t>
  </si>
  <si>
    <t>Decentralizirana sredstva za srednje škole</t>
  </si>
  <si>
    <t>Strukturni fondovi EU</t>
  </si>
  <si>
    <t>Financijski rashodi</t>
  </si>
  <si>
    <t>09 Obrazovanje</t>
  </si>
  <si>
    <t>092 Srednjoškolsko obrazovanje</t>
  </si>
  <si>
    <t>0922 Više srednjoškolsko obrazovanje</t>
  </si>
  <si>
    <t>UKUPNO</t>
  </si>
  <si>
    <t>PROGRAM 2201</t>
  </si>
  <si>
    <t>REDOVNA DJELATNOST SREDNJIH ŠKOLA - MINIMALNI STANDARD</t>
  </si>
  <si>
    <t>Aktivnost A220101</t>
  </si>
  <si>
    <t>MATERIJALNI RASHODI SŠ PO KRITERIJIMA</t>
  </si>
  <si>
    <t>Izvor financiranja 48007</t>
  </si>
  <si>
    <t>Aktivnost A220102</t>
  </si>
  <si>
    <t>MATERIJALNI RASHODI SŠ PO STVARNOM TROŠKU</t>
  </si>
  <si>
    <t>Aktivnost A220103</t>
  </si>
  <si>
    <t>MATERIJALNI RASHODI SŠ - DRUGI IZVORI</t>
  </si>
  <si>
    <t>Izvor financiranja 32400</t>
  </si>
  <si>
    <t>Izvor financiranja 47400</t>
  </si>
  <si>
    <t>Izvor financiranja 62400</t>
  </si>
  <si>
    <t xml:space="preserve">Donacije za srednje škole </t>
  </si>
  <si>
    <t>Aktivnost A220104</t>
  </si>
  <si>
    <t>PLAĆE I DRUGI RASHODI ZA ZAPOSLENE SREDNJIH ŠKOLA</t>
  </si>
  <si>
    <t>Izvor financiranja 53082</t>
  </si>
  <si>
    <t>PROGRAM 2301</t>
  </si>
  <si>
    <t>PROGRAMI OBRAZOVANJA IZNAD STANDARDA</t>
  </si>
  <si>
    <t>Aktivnost A230143</t>
  </si>
  <si>
    <t>IZLOŽBA UČENIČKIH RADOVA</t>
  </si>
  <si>
    <t>Izvor financiranja 55359</t>
  </si>
  <si>
    <t>Aktivnost A230148</t>
  </si>
  <si>
    <t>FINANCIRANJE UČENIKA S POSEBNIM POTREBAMA</t>
  </si>
  <si>
    <t>Aktivnost A230162</t>
  </si>
  <si>
    <t>NAKNADA ZA ŽUPANIJSKO STRUČNO VIJEĆE</t>
  </si>
  <si>
    <t>Izvor financiranja 53080</t>
  </si>
  <si>
    <t>Aktivnost A230168</t>
  </si>
  <si>
    <t>EU PROJEKTI KOD PRORAČUNSKIH KORISNIKA</t>
  </si>
  <si>
    <t>Izvor financiranja 51999</t>
  </si>
  <si>
    <t>Prihodi od EU projekata - ostalo</t>
  </si>
  <si>
    <t>Aktivnost A230176</t>
  </si>
  <si>
    <t>DRŽAVNO NATJECANJE</t>
  </si>
  <si>
    <t>Aktivnost A230184</t>
  </si>
  <si>
    <t>ZAVIČAJNA NASTAVA</t>
  </si>
  <si>
    <t>Izvor financiranja 11001</t>
  </si>
  <si>
    <t>PROGRAM 2402</t>
  </si>
  <si>
    <t>INVESTICIJSKO ODRŽAVANJE SREDNJIH ŠKOLA</t>
  </si>
  <si>
    <t>Aktivnost A240201</t>
  </si>
  <si>
    <t>INVESTICIJSKO ODRŽAVANJE SŠ - MINIMALNI STANDARD</t>
  </si>
  <si>
    <t>PROGRAM 2406</t>
  </si>
  <si>
    <t>OPREMANJE U SREDNJIM ŠKOLAMA</t>
  </si>
  <si>
    <t>Kapitalni projekt K240601</t>
  </si>
  <si>
    <t>ŠKOLSKI NAMJEŠTAJ I OPREMA</t>
  </si>
  <si>
    <t>Kapitalni projekt K240602</t>
  </si>
  <si>
    <t>OPREMANJE BIBLIOTEKE</t>
  </si>
  <si>
    <t>PROGRAM 9108</t>
  </si>
  <si>
    <t>MOZAIK 4</t>
  </si>
  <si>
    <t>Tekući projekt T910801</t>
  </si>
  <si>
    <t>PROVEDBA PROJEKTA MOZAIK 4</t>
  </si>
  <si>
    <t>Izvor financiranja 51100</t>
  </si>
  <si>
    <t>PROGRAM 9211</t>
  </si>
  <si>
    <t>MOZAIK 5</t>
  </si>
  <si>
    <t>Tekući projekt T921101</t>
  </si>
  <si>
    <t>PROVEDBA PROJEKTA MOZAIK 5</t>
  </si>
  <si>
    <t>51999 Prihodi od EU projekata-ostalo</t>
  </si>
  <si>
    <t>53080 Agencija za odgoj i obrazovanje za proračunske korisnike</t>
  </si>
  <si>
    <t>53082 Ministarstvo znanosti i obrazovanja za srednje škole</t>
  </si>
  <si>
    <t>55359 Grad Pula za proračunske korisnike</t>
  </si>
  <si>
    <t>11001 Nenamjenski prihodi i primici</t>
  </si>
  <si>
    <t>48007 Decentralizirana sredstva za srednje škole</t>
  </si>
  <si>
    <t>51100 Strukturni fondovi EU</t>
  </si>
  <si>
    <t>32400 Vlastiti prihodi srednjih škola</t>
  </si>
  <si>
    <t>47400 Prihodi za posebne namjene za srednje škole</t>
  </si>
  <si>
    <t>62400 Donacije za srednje škole</t>
  </si>
  <si>
    <t>Ostali rashodi</t>
  </si>
  <si>
    <t>53102 Ministarstvo rada, mirovinskog sustava, obitelji i socijalne politike za proračunske korisnike</t>
  </si>
  <si>
    <t>Aktivnost A230102</t>
  </si>
  <si>
    <t>ŽUPANIJSKA NATJECANJA</t>
  </si>
  <si>
    <t>Aktivnost A230209</t>
  </si>
  <si>
    <t>MENSTRUALNE I HIGIJENSKE POTREPŠTINE</t>
  </si>
  <si>
    <t>Izvor financiranja 53102</t>
  </si>
  <si>
    <t>Ministarstvo rada, mirovinskog sustava, obitelji i socijalne politike za proračunske korisnike</t>
  </si>
  <si>
    <t>Kapitalni projekt K240604</t>
  </si>
  <si>
    <t>OPREMANJE KABINETA</t>
  </si>
  <si>
    <t>6 Donacije</t>
  </si>
  <si>
    <t>Aktivnost A230101</t>
  </si>
  <si>
    <t>MATERIJALNI TROŠKOVI IZNAD STANDARDA</t>
  </si>
  <si>
    <t>Izvor financiranja 58800</t>
  </si>
  <si>
    <t>Proračunski korisnici za proračunske korisnike</t>
  </si>
  <si>
    <t>58800 Proračunski korisnici za proračunske korisnike</t>
  </si>
  <si>
    <t>Aktivnost A230214</t>
  </si>
  <si>
    <t>IZMJENA NAZIVA ŠKOLA (DVOJEZIČNOST)</t>
  </si>
  <si>
    <t>1. IZMJENE I DOPUNE FINANCIJSKOG PLANA ŠKOLE PRIMIJENJENIH UMJETNOSTI I DIZAJNA - PULA 
ZA 2024. I PROJEKCIJA ZA 2025. I 2026. GODINU</t>
  </si>
  <si>
    <t>Razlika</t>
  </si>
  <si>
    <t>Projekcija za 2025.</t>
  </si>
  <si>
    <t>Projekcija za 2026.</t>
  </si>
  <si>
    <t>1. izmjene i dopune Plana za 2024.</t>
  </si>
  <si>
    <t>1. izmjene i dopune Financijskog plana za 2024.</t>
  </si>
  <si>
    <t>Aktivnost A230104</t>
  </si>
  <si>
    <t>POMOĆNICI U NASTAVI</t>
  </si>
  <si>
    <t>Aktivnost A230115</t>
  </si>
  <si>
    <t>OSTALI PROGRAMI I PROJEKTI</t>
  </si>
  <si>
    <t>Izvor financiranja 48008</t>
  </si>
  <si>
    <t>KLASA: 400-02/24-01/1</t>
  </si>
  <si>
    <t>Naknade građanima i kućanstvima na temelju osiguranja i druge naknade</t>
  </si>
  <si>
    <t>48008 Decentralizirana sredstva za kapitalno za srednje škole</t>
  </si>
  <si>
    <t>PROGRAM 9213</t>
  </si>
  <si>
    <t>EU PROJEKTI U ŠKOLSTVU</t>
  </si>
  <si>
    <t>Tekući projekt T921301</t>
  </si>
  <si>
    <t>ERASMUS+</t>
  </si>
  <si>
    <t>Vlastiti izvori</t>
  </si>
  <si>
    <t>Rezultat poslovanja (manjak)</t>
  </si>
  <si>
    <t>PROGRAM 2302</t>
  </si>
  <si>
    <t>Izvor financiranja 51700</t>
  </si>
  <si>
    <t>Prihodi za EU projekte iz ERASMUS+</t>
  </si>
  <si>
    <t>51700 Prihodi za EU projekte iz ERASMUS+</t>
  </si>
  <si>
    <t>UR.BROJ: 2168-16-10</t>
  </si>
  <si>
    <t>UR.BROJ: 2168-16-11</t>
  </si>
  <si>
    <t>UR.BROJ: 2168-16-12</t>
  </si>
  <si>
    <t>UR.BROJ: 2168-16-13</t>
  </si>
  <si>
    <t>UR.BROJ: 2168-16-14</t>
  </si>
  <si>
    <t>UR.BROJ: 2168-16-15</t>
  </si>
  <si>
    <t>UR.BROJ: 2168-16-16</t>
  </si>
  <si>
    <t>Pula, 17. lipnja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</si>
</sst>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i/>
      <sz val="9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i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sz val="10"/>
      <color theme="1"/>
      <name val="Arial"/>
      <family val="2"/>
      <charset val="238"/>
    </font>
    <font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79">
    <xf numFmtId="0" fontId="0" fillId="0" borderId="0" xfId="0"/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vertical="center" wrapText="1"/>
    </xf>
    <xf numFmtId="0" fontId="9" fillId="2" borderId="3" xfId="0" applyNumberFormat="1" applyFont="1" applyFill="1" applyBorder="1" applyAlignment="1" applyProtection="1">
      <alignment horizontal="left" vertical="center" wrapText="1"/>
    </xf>
    <xf numFmtId="0" fontId="7" fillId="2" borderId="3" xfId="0" quotePrefix="1" applyFont="1" applyFill="1" applyBorder="1" applyAlignment="1">
      <alignment horizontal="left" vertical="center"/>
    </xf>
    <xf numFmtId="0" fontId="8" fillId="2" borderId="3" xfId="0" quotePrefix="1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9" fillId="2" borderId="3" xfId="0" applyNumberFormat="1" applyFont="1" applyFill="1" applyBorder="1" applyAlignment="1" applyProtection="1">
      <alignment horizontal="left" vertical="center"/>
    </xf>
    <xf numFmtId="0" fontId="7" fillId="2" borderId="3" xfId="0" applyNumberFormat="1" applyFont="1" applyFill="1" applyBorder="1" applyAlignment="1" applyProtection="1">
      <alignment horizontal="left" vertical="center" wrapText="1"/>
    </xf>
    <xf numFmtId="0" fontId="7" fillId="2" borderId="3" xfId="0" applyFont="1" applyFill="1" applyBorder="1" applyAlignment="1">
      <alignment horizontal="left" vertical="center"/>
    </xf>
    <xf numFmtId="0" fontId="8" fillId="2" borderId="3" xfId="0" quotePrefix="1" applyFont="1" applyFill="1" applyBorder="1" applyAlignment="1">
      <alignment horizontal="left" vertical="center" wrapText="1"/>
    </xf>
    <xf numFmtId="0" fontId="6" fillId="4" borderId="4" xfId="0" applyNumberFormat="1" applyFont="1" applyFill="1" applyBorder="1" applyAlignment="1" applyProtection="1">
      <alignment horizontal="center" vertical="center" wrapText="1"/>
    </xf>
    <xf numFmtId="0" fontId="6" fillId="4" borderId="3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9" fillId="2" borderId="3" xfId="0" applyNumberFormat="1" applyFont="1" applyFill="1" applyBorder="1" applyAlignment="1" applyProtection="1">
      <alignment vertical="center" wrapText="1"/>
    </xf>
    <xf numFmtId="0" fontId="7" fillId="2" borderId="3" xfId="0" applyNumberFormat="1" applyFont="1" applyFill="1" applyBorder="1" applyAlignment="1" applyProtection="1">
      <alignment vertical="center" wrapText="1"/>
    </xf>
    <xf numFmtId="0" fontId="6" fillId="0" borderId="4" xfId="0" applyNumberFormat="1" applyFont="1" applyFill="1" applyBorder="1" applyAlignment="1" applyProtection="1">
      <alignment horizontal="left" vertical="center" wrapText="1"/>
    </xf>
    <xf numFmtId="0" fontId="6" fillId="0" borderId="3" xfId="0" applyNumberFormat="1" applyFont="1" applyFill="1" applyBorder="1" applyAlignment="1" applyProtection="1">
      <alignment horizontal="center" vertical="center" wrapText="1"/>
    </xf>
    <xf numFmtId="0" fontId="6" fillId="0" borderId="4" xfId="0" applyNumberFormat="1" applyFont="1" applyFill="1" applyBorder="1" applyAlignment="1" applyProtection="1">
      <alignment horizontal="center" vertical="center" wrapText="1"/>
    </xf>
    <xf numFmtId="0" fontId="6" fillId="0" borderId="3" xfId="0" applyNumberFormat="1" applyFont="1" applyFill="1" applyBorder="1" applyAlignment="1" applyProtection="1">
      <alignment horizontal="left" vertical="center" wrapText="1"/>
    </xf>
    <xf numFmtId="0" fontId="7" fillId="2" borderId="4" xfId="0" applyNumberFormat="1" applyFont="1" applyFill="1" applyBorder="1" applyAlignment="1" applyProtection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1" fillId="0" borderId="0" xfId="0" applyFont="1"/>
    <xf numFmtId="0" fontId="19" fillId="0" borderId="0" xfId="0" applyFont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 vertical="center" wrapText="1"/>
    </xf>
    <xf numFmtId="0" fontId="7" fillId="2" borderId="3" xfId="0" quotePrefix="1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vertical="center" wrapText="1"/>
    </xf>
    <xf numFmtId="0" fontId="22" fillId="0" borderId="0" xfId="0" applyFont="1"/>
    <xf numFmtId="0" fontId="6" fillId="2" borderId="4" xfId="0" applyFont="1" applyFill="1" applyBorder="1" applyAlignment="1">
      <alignment horizontal="left" vertical="center" wrapText="1"/>
    </xf>
    <xf numFmtId="0" fontId="16" fillId="2" borderId="4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16" fillId="2" borderId="4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4" fontId="6" fillId="0" borderId="4" xfId="0" applyNumberFormat="1" applyFont="1" applyFill="1" applyBorder="1" applyAlignment="1" applyProtection="1">
      <alignment horizontal="right" vertical="center" wrapText="1"/>
    </xf>
    <xf numFmtId="4" fontId="6" fillId="0" borderId="3" xfId="0" applyNumberFormat="1" applyFont="1" applyFill="1" applyBorder="1" applyAlignment="1" applyProtection="1">
      <alignment horizontal="right" vertical="center" wrapText="1"/>
    </xf>
    <xf numFmtId="4" fontId="3" fillId="2" borderId="4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 applyProtection="1">
      <alignment horizontal="right" wrapText="1"/>
    </xf>
    <xf numFmtId="4" fontId="8" fillId="2" borderId="3" xfId="0" quotePrefix="1" applyNumberFormat="1" applyFont="1" applyFill="1" applyBorder="1" applyAlignment="1">
      <alignment horizontal="right" vertical="center" wrapText="1"/>
    </xf>
    <xf numFmtId="4" fontId="8" fillId="2" borderId="3" xfId="0" applyNumberFormat="1" applyFont="1" applyFill="1" applyBorder="1" applyAlignment="1">
      <alignment horizontal="right" vertical="center" wrapText="1"/>
    </xf>
    <xf numFmtId="4" fontId="6" fillId="2" borderId="3" xfId="0" applyNumberFormat="1" applyFont="1" applyFill="1" applyBorder="1" applyAlignment="1">
      <alignment horizontal="right"/>
    </xf>
    <xf numFmtId="0" fontId="1" fillId="0" borderId="0" xfId="0" applyFont="1"/>
    <xf numFmtId="4" fontId="6" fillId="2" borderId="4" xfId="0" applyNumberFormat="1" applyFont="1" applyFill="1" applyBorder="1" applyAlignment="1">
      <alignment horizontal="right"/>
    </xf>
    <xf numFmtId="0" fontId="5" fillId="0" borderId="0" xfId="0" applyFont="1" applyAlignment="1">
      <alignment vertical="center" wrapText="1"/>
    </xf>
    <xf numFmtId="0" fontId="8" fillId="2" borderId="0" xfId="0" quotePrefix="1" applyFont="1" applyFill="1" applyBorder="1" applyAlignment="1">
      <alignment horizontal="left" vertical="center"/>
    </xf>
    <xf numFmtId="3" fontId="3" fillId="2" borderId="0" xfId="0" applyNumberFormat="1" applyFont="1" applyFill="1" applyBorder="1" applyAlignment="1">
      <alignment horizontal="right"/>
    </xf>
    <xf numFmtId="3" fontId="3" fillId="2" borderId="0" xfId="0" applyNumberFormat="1" applyFont="1" applyFill="1" applyBorder="1" applyAlignment="1" applyProtection="1">
      <alignment horizontal="right" wrapText="1"/>
    </xf>
    <xf numFmtId="0" fontId="7" fillId="2" borderId="0" xfId="0" applyNumberFormat="1" applyFont="1" applyFill="1" applyBorder="1" applyAlignment="1" applyProtection="1">
      <alignment horizontal="left" vertical="center" wrapText="1"/>
    </xf>
    <xf numFmtId="0" fontId="7" fillId="2" borderId="0" xfId="0" applyNumberFormat="1" applyFont="1" applyFill="1" applyBorder="1" applyAlignment="1" applyProtection="1">
      <alignment vertical="center" wrapText="1"/>
    </xf>
    <xf numFmtId="4" fontId="0" fillId="0" borderId="0" xfId="0" applyNumberFormat="1"/>
    <xf numFmtId="4" fontId="2" fillId="0" borderId="0" xfId="0" applyNumberFormat="1" applyFont="1" applyFill="1" applyBorder="1" applyAlignment="1" applyProtection="1">
      <alignment horizontal="center" vertical="center" wrapText="1"/>
    </xf>
    <xf numFmtId="4" fontId="3" fillId="0" borderId="0" xfId="0" applyNumberFormat="1" applyFont="1" applyFill="1" applyBorder="1" applyAlignment="1" applyProtection="1">
      <alignment vertical="center" wrapText="1"/>
    </xf>
    <xf numFmtId="4" fontId="2" fillId="0" borderId="0" xfId="0" applyNumberFormat="1" applyFont="1" applyFill="1" applyBorder="1" applyAlignment="1" applyProtection="1">
      <alignment horizontal="left" wrapText="1"/>
    </xf>
    <xf numFmtId="4" fontId="4" fillId="0" borderId="0" xfId="0" applyNumberFormat="1" applyFont="1" applyFill="1" applyBorder="1" applyAlignment="1" applyProtection="1">
      <alignment wrapText="1"/>
    </xf>
    <xf numFmtId="4" fontId="2" fillId="0" borderId="5" xfId="0" applyNumberFormat="1" applyFont="1" applyFill="1" applyBorder="1" applyAlignment="1" applyProtection="1">
      <alignment horizontal="center" vertical="center" wrapText="1"/>
    </xf>
    <xf numFmtId="4" fontId="1" fillId="0" borderId="5" xfId="0" applyNumberFormat="1" applyFont="1" applyBorder="1" applyAlignment="1">
      <alignment horizontal="center" vertical="center"/>
    </xf>
    <xf numFmtId="4" fontId="15" fillId="0" borderId="5" xfId="0" applyNumberFormat="1" applyFont="1" applyBorder="1" applyAlignment="1">
      <alignment horizontal="right" vertical="center"/>
    </xf>
    <xf numFmtId="4" fontId="6" fillId="0" borderId="1" xfId="0" quotePrefix="1" applyNumberFormat="1" applyFont="1" applyBorder="1" applyAlignment="1">
      <alignment horizontal="left" wrapText="1"/>
    </xf>
    <xf numFmtId="4" fontId="6" fillId="0" borderId="2" xfId="0" quotePrefix="1" applyNumberFormat="1" applyFont="1" applyBorder="1" applyAlignment="1">
      <alignment horizontal="left" wrapText="1"/>
    </xf>
    <xf numFmtId="4" fontId="6" fillId="0" borderId="2" xfId="0" quotePrefix="1" applyNumberFormat="1" applyFont="1" applyBorder="1" applyAlignment="1">
      <alignment horizontal="center" wrapText="1"/>
    </xf>
    <xf numFmtId="4" fontId="6" fillId="0" borderId="2" xfId="0" quotePrefix="1" applyNumberFormat="1" applyFont="1" applyFill="1" applyBorder="1" applyAlignment="1" applyProtection="1">
      <alignment horizontal="left"/>
    </xf>
    <xf numFmtId="4" fontId="6" fillId="2" borderId="3" xfId="0" applyNumberFormat="1" applyFont="1" applyFill="1" applyBorder="1" applyAlignment="1" applyProtection="1">
      <alignment horizontal="center" vertical="center" wrapText="1"/>
    </xf>
    <xf numFmtId="4" fontId="6" fillId="3" borderId="3" xfId="0" applyNumberFormat="1" applyFont="1" applyFill="1" applyBorder="1" applyAlignment="1">
      <alignment horizontal="right"/>
    </xf>
    <xf numFmtId="4" fontId="6" fillId="0" borderId="3" xfId="0" applyNumberFormat="1" applyFont="1" applyFill="1" applyBorder="1" applyAlignment="1">
      <alignment horizontal="right"/>
    </xf>
    <xf numFmtId="4" fontId="9" fillId="3" borderId="1" xfId="0" applyNumberFormat="1" applyFont="1" applyFill="1" applyBorder="1" applyAlignment="1">
      <alignment horizontal="left" vertical="center"/>
    </xf>
    <xf numFmtId="4" fontId="7" fillId="3" borderId="2" xfId="0" applyNumberFormat="1" applyFont="1" applyFill="1" applyBorder="1" applyAlignment="1" applyProtection="1">
      <alignment vertical="center"/>
    </xf>
    <xf numFmtId="4" fontId="6" fillId="0" borderId="3" xfId="0" applyNumberFormat="1" applyFont="1" applyFill="1" applyBorder="1" applyAlignment="1" applyProtection="1">
      <alignment horizontal="right" wrapText="1"/>
    </xf>
    <xf numFmtId="4" fontId="6" fillId="0" borderId="3" xfId="0" applyNumberFormat="1" applyFont="1" applyBorder="1" applyAlignment="1">
      <alignment horizontal="right"/>
    </xf>
    <xf numFmtId="4" fontId="4" fillId="0" borderId="0" xfId="0" applyNumberFormat="1" applyFont="1" applyFill="1" applyBorder="1" applyAlignment="1" applyProtection="1">
      <alignment horizontal="center" vertical="center" wrapText="1"/>
    </xf>
    <xf numFmtId="4" fontId="3" fillId="0" borderId="0" xfId="0" applyNumberFormat="1" applyFont="1" applyFill="1" applyBorder="1" applyAlignment="1" applyProtection="1"/>
    <xf numFmtId="4" fontId="2" fillId="0" borderId="0" xfId="0" quotePrefix="1" applyNumberFormat="1" applyFont="1" applyFill="1" applyBorder="1" applyAlignment="1" applyProtection="1">
      <alignment horizontal="center" vertical="center" wrapText="1"/>
    </xf>
    <xf numFmtId="4" fontId="5" fillId="0" borderId="0" xfId="0" applyNumberFormat="1" applyFont="1" applyFill="1" applyBorder="1" applyAlignment="1" applyProtection="1">
      <alignment horizontal="center" vertical="center" wrapText="1"/>
    </xf>
    <xf numFmtId="4" fontId="11" fillId="0" borderId="0" xfId="0" applyNumberFormat="1" applyFont="1" applyAlignment="1">
      <alignment wrapText="1"/>
    </xf>
    <xf numFmtId="4" fontId="9" fillId="4" borderId="1" xfId="0" quotePrefix="1" applyNumberFormat="1" applyFont="1" applyFill="1" applyBorder="1" applyAlignment="1">
      <alignment horizontal="right"/>
    </xf>
    <xf numFmtId="4" fontId="9" fillId="4" borderId="3" xfId="0" applyNumberFormat="1" applyFont="1" applyFill="1" applyBorder="1" applyAlignment="1" applyProtection="1">
      <alignment horizontal="right" wrapText="1"/>
    </xf>
    <xf numFmtId="4" fontId="9" fillId="3" borderId="1" xfId="0" quotePrefix="1" applyNumberFormat="1" applyFont="1" applyFill="1" applyBorder="1" applyAlignment="1">
      <alignment horizontal="right"/>
    </xf>
    <xf numFmtId="4" fontId="9" fillId="3" borderId="3" xfId="0" quotePrefix="1" applyNumberFormat="1" applyFont="1" applyFill="1" applyBorder="1" applyAlignment="1">
      <alignment horizontal="right"/>
    </xf>
    <xf numFmtId="4" fontId="17" fillId="0" borderId="0" xfId="0" applyNumberFormat="1" applyFont="1" applyFill="1" applyBorder="1" applyAlignment="1" applyProtection="1">
      <alignment horizontal="center" vertical="center" wrapText="1"/>
    </xf>
    <xf numFmtId="4" fontId="18" fillId="0" borderId="0" xfId="0" applyNumberFormat="1" applyFont="1" applyAlignment="1">
      <alignment wrapText="1"/>
    </xf>
    <xf numFmtId="4" fontId="19" fillId="0" borderId="0" xfId="0" quotePrefix="1" applyNumberFormat="1" applyFont="1" applyFill="1" applyBorder="1" applyAlignment="1" applyProtection="1">
      <alignment horizontal="center" vertical="center" wrapText="1"/>
    </xf>
    <xf numFmtId="4" fontId="20" fillId="0" borderId="0" xfId="0" applyNumberFormat="1" applyFont="1" applyFill="1" applyBorder="1" applyAlignment="1" applyProtection="1">
      <alignment horizontal="center" vertical="center" wrapText="1"/>
    </xf>
    <xf numFmtId="4" fontId="7" fillId="0" borderId="0" xfId="0" applyNumberFormat="1" applyFont="1" applyFill="1" applyBorder="1" applyAlignment="1" applyProtection="1"/>
    <xf numFmtId="4" fontId="9" fillId="0" borderId="1" xfId="0" quotePrefix="1" applyNumberFormat="1" applyFont="1" applyBorder="1" applyAlignment="1">
      <alignment horizontal="left" wrapText="1"/>
    </xf>
    <xf numFmtId="4" fontId="9" fillId="0" borderId="2" xfId="0" quotePrefix="1" applyNumberFormat="1" applyFont="1" applyBorder="1" applyAlignment="1">
      <alignment horizontal="left" wrapText="1"/>
    </xf>
    <xf numFmtId="4" fontId="9" fillId="0" borderId="2" xfId="0" quotePrefix="1" applyNumberFormat="1" applyFont="1" applyBorder="1" applyAlignment="1">
      <alignment horizontal="center" wrapText="1"/>
    </xf>
    <xf numFmtId="4" fontId="9" fillId="0" borderId="2" xfId="0" quotePrefix="1" applyNumberFormat="1" applyFont="1" applyFill="1" applyBorder="1" applyAlignment="1" applyProtection="1">
      <alignment horizontal="left"/>
    </xf>
    <xf numFmtId="4" fontId="9" fillId="2" borderId="3" xfId="0" applyNumberFormat="1" applyFont="1" applyFill="1" applyBorder="1" applyAlignment="1" applyProtection="1">
      <alignment horizontal="center" vertical="center" wrapText="1"/>
    </xf>
    <xf numFmtId="4" fontId="6" fillId="3" borderId="1" xfId="0" quotePrefix="1" applyNumberFormat="1" applyFont="1" applyFill="1" applyBorder="1" applyAlignment="1">
      <alignment horizontal="right"/>
    </xf>
    <xf numFmtId="4" fontId="6" fillId="3" borderId="3" xfId="0" quotePrefix="1" applyNumberFormat="1" applyFont="1" applyFill="1" applyBorder="1" applyAlignment="1">
      <alignment horizontal="right"/>
    </xf>
    <xf numFmtId="0" fontId="23" fillId="0" borderId="0" xfId="0" applyFont="1"/>
    <xf numFmtId="4" fontId="7" fillId="2" borderId="4" xfId="0" applyNumberFormat="1" applyFont="1" applyFill="1" applyBorder="1" applyAlignment="1">
      <alignment horizontal="right"/>
    </xf>
    <xf numFmtId="0" fontId="16" fillId="2" borderId="4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16" fillId="2" borderId="4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4" fontId="22" fillId="0" borderId="0" xfId="0" applyNumberFormat="1" applyFont="1"/>
    <xf numFmtId="4" fontId="11" fillId="0" borderId="0" xfId="0" applyNumberFormat="1" applyFont="1" applyAlignment="1">
      <alignment wrapText="1"/>
    </xf>
    <xf numFmtId="0" fontId="6" fillId="2" borderId="4" xfId="0" applyFont="1" applyFill="1" applyBorder="1" applyAlignment="1">
      <alignment horizontal="left" vertical="center" wrapText="1"/>
    </xf>
    <xf numFmtId="0" fontId="16" fillId="2" borderId="4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24" fillId="0" borderId="0" xfId="0" applyFont="1"/>
    <xf numFmtId="4" fontId="5" fillId="0" borderId="0" xfId="0" applyNumberFormat="1" applyFont="1" applyAlignment="1">
      <alignment vertical="center" wrapText="1"/>
    </xf>
    <xf numFmtId="0" fontId="3" fillId="2" borderId="4" xfId="0" applyFont="1" applyFill="1" applyBorder="1" applyAlignment="1">
      <alignment horizontal="left" vertical="center" wrapText="1"/>
    </xf>
    <xf numFmtId="4" fontId="19" fillId="0" borderId="0" xfId="0" applyNumberFormat="1" applyFont="1" applyFill="1" applyBorder="1" applyAlignment="1" applyProtection="1">
      <alignment horizontal="center" vertical="center" wrapText="1"/>
    </xf>
    <xf numFmtId="4" fontId="25" fillId="0" borderId="5" xfId="0" applyNumberFormat="1" applyFont="1" applyBorder="1" applyAlignment="1">
      <alignment horizontal="center" vertical="center"/>
    </xf>
    <xf numFmtId="4" fontId="9" fillId="3" borderId="3" xfId="0" applyNumberFormat="1" applyFont="1" applyFill="1" applyBorder="1" applyAlignment="1">
      <alignment horizontal="right"/>
    </xf>
    <xf numFmtId="4" fontId="9" fillId="0" borderId="3" xfId="0" applyNumberFormat="1" applyFont="1" applyFill="1" applyBorder="1" applyAlignment="1">
      <alignment horizontal="right"/>
    </xf>
    <xf numFmtId="4" fontId="9" fillId="0" borderId="3" xfId="0" applyNumberFormat="1" applyFont="1" applyBorder="1" applyAlignment="1">
      <alignment horizontal="right"/>
    </xf>
    <xf numFmtId="0" fontId="7" fillId="0" borderId="0" xfId="0" applyFont="1"/>
    <xf numFmtId="0" fontId="19" fillId="0" borderId="0" xfId="0" applyNumberFormat="1" applyFont="1" applyFill="1" applyBorder="1" applyAlignment="1" applyProtection="1">
      <alignment horizontal="center" vertical="center" wrapText="1"/>
    </xf>
    <xf numFmtId="0" fontId="9" fillId="4" borderId="3" xfId="0" applyNumberFormat="1" applyFont="1" applyFill="1" applyBorder="1" applyAlignment="1" applyProtection="1">
      <alignment horizontal="center" vertical="center" wrapText="1"/>
    </xf>
    <xf numFmtId="4" fontId="9" fillId="0" borderId="4" xfId="0" applyNumberFormat="1" applyFont="1" applyFill="1" applyBorder="1" applyAlignment="1" applyProtection="1">
      <alignment horizontal="right" vertical="center" wrapText="1"/>
    </xf>
    <xf numFmtId="4" fontId="7" fillId="2" borderId="3" xfId="0" applyNumberFormat="1" applyFont="1" applyFill="1" applyBorder="1" applyAlignment="1">
      <alignment horizontal="right"/>
    </xf>
    <xf numFmtId="4" fontId="9" fillId="0" borderId="3" xfId="0" applyNumberFormat="1" applyFont="1" applyFill="1" applyBorder="1" applyAlignment="1" applyProtection="1">
      <alignment horizontal="right" vertical="center" wrapText="1"/>
    </xf>
    <xf numFmtId="4" fontId="9" fillId="2" borderId="3" xfId="0" applyNumberFormat="1" applyFont="1" applyFill="1" applyBorder="1" applyAlignment="1">
      <alignment horizontal="right"/>
    </xf>
    <xf numFmtId="4" fontId="9" fillId="2" borderId="4" xfId="0" applyNumberFormat="1" applyFont="1" applyFill="1" applyBorder="1" applyAlignment="1">
      <alignment horizontal="right"/>
    </xf>
    <xf numFmtId="0" fontId="16" fillId="2" borderId="4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7" fillId="0" borderId="0" xfId="0" applyFont="1" applyAlignment="1">
      <alignment vertical="center"/>
    </xf>
    <xf numFmtId="0" fontId="6" fillId="2" borderId="4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4" fontId="9" fillId="0" borderId="1" xfId="0" quotePrefix="1" applyNumberFormat="1" applyFont="1" applyBorder="1" applyAlignment="1">
      <alignment horizontal="left" vertical="center"/>
    </xf>
    <xf numFmtId="4" fontId="7" fillId="0" borderId="2" xfId="0" applyNumberFormat="1" applyFont="1" applyFill="1" applyBorder="1" applyAlignment="1" applyProtection="1">
      <alignment vertical="center"/>
    </xf>
    <xf numFmtId="4" fontId="5" fillId="0" borderId="0" xfId="0" applyNumberFormat="1" applyFont="1" applyAlignment="1">
      <alignment horizontal="center" vertical="center" wrapText="1"/>
    </xf>
    <xf numFmtId="4" fontId="5" fillId="0" borderId="0" xfId="0" applyNumberFormat="1" applyFont="1" applyFill="1" applyBorder="1" applyAlignment="1" applyProtection="1">
      <alignment horizontal="center" vertical="center" wrapText="1"/>
    </xf>
    <xf numFmtId="4" fontId="10" fillId="0" borderId="0" xfId="0" applyNumberFormat="1" applyFont="1" applyFill="1" applyBorder="1" applyAlignment="1" applyProtection="1">
      <alignment vertical="center" wrapText="1"/>
    </xf>
    <xf numFmtId="4" fontId="11" fillId="0" borderId="0" xfId="0" applyNumberFormat="1" applyFont="1" applyAlignment="1">
      <alignment wrapText="1"/>
    </xf>
    <xf numFmtId="4" fontId="9" fillId="3" borderId="1" xfId="0" applyNumberFormat="1" applyFont="1" applyFill="1" applyBorder="1" applyAlignment="1" applyProtection="1">
      <alignment horizontal="left" vertical="center" wrapText="1"/>
    </xf>
    <xf numFmtId="4" fontId="7" fillId="3" borderId="2" xfId="0" applyNumberFormat="1" applyFont="1" applyFill="1" applyBorder="1" applyAlignment="1" applyProtection="1">
      <alignment vertical="center" wrapText="1"/>
    </xf>
    <xf numFmtId="4" fontId="7" fillId="3" borderId="2" xfId="0" applyNumberFormat="1" applyFont="1" applyFill="1" applyBorder="1" applyAlignment="1" applyProtection="1">
      <alignment vertical="center"/>
    </xf>
    <xf numFmtId="4" fontId="9" fillId="0" borderId="1" xfId="0" applyNumberFormat="1" applyFont="1" applyFill="1" applyBorder="1" applyAlignment="1" applyProtection="1">
      <alignment horizontal="left" vertical="center" wrapText="1"/>
    </xf>
    <xf numFmtId="4" fontId="7" fillId="0" borderId="2" xfId="0" applyNumberFormat="1" applyFont="1" applyFill="1" applyBorder="1" applyAlignment="1" applyProtection="1">
      <alignment vertical="center" wrapText="1"/>
    </xf>
    <xf numFmtId="4" fontId="9" fillId="0" borderId="1" xfId="0" quotePrefix="1" applyNumberFormat="1" applyFont="1" applyFill="1" applyBorder="1" applyAlignment="1">
      <alignment horizontal="left" vertical="center"/>
    </xf>
    <xf numFmtId="4" fontId="9" fillId="0" borderId="1" xfId="0" quotePrefix="1" applyNumberFormat="1" applyFont="1" applyFill="1" applyBorder="1" applyAlignment="1" applyProtection="1">
      <alignment horizontal="left" vertical="center" wrapText="1"/>
    </xf>
    <xf numFmtId="4" fontId="9" fillId="3" borderId="1" xfId="0" quotePrefix="1" applyNumberFormat="1" applyFont="1" applyFill="1" applyBorder="1" applyAlignment="1" applyProtection="1">
      <alignment horizontal="left" vertical="center" wrapText="1"/>
    </xf>
    <xf numFmtId="4" fontId="13" fillId="0" borderId="0" xfId="0" applyNumberFormat="1" applyFont="1" applyFill="1" applyBorder="1" applyAlignment="1" applyProtection="1">
      <alignment wrapText="1"/>
    </xf>
    <xf numFmtId="4" fontId="14" fillId="0" borderId="0" xfId="0" applyNumberFormat="1" applyFont="1" applyFill="1" applyBorder="1" applyAlignment="1" applyProtection="1">
      <alignment wrapText="1"/>
    </xf>
    <xf numFmtId="4" fontId="9" fillId="4" borderId="1" xfId="0" applyNumberFormat="1" applyFont="1" applyFill="1" applyBorder="1" applyAlignment="1" applyProtection="1">
      <alignment horizontal="left" vertical="center" wrapText="1"/>
    </xf>
    <xf numFmtId="4" fontId="9" fillId="4" borderId="2" xfId="0" applyNumberFormat="1" applyFont="1" applyFill="1" applyBorder="1" applyAlignment="1" applyProtection="1">
      <alignment horizontal="left" vertical="center" wrapText="1"/>
    </xf>
    <xf numFmtId="4" fontId="9" fillId="4" borderId="4" xfId="0" applyNumberFormat="1" applyFont="1" applyFill="1" applyBorder="1" applyAlignment="1" applyProtection="1">
      <alignment horizontal="left" vertical="center" wrapText="1"/>
    </xf>
    <xf numFmtId="4" fontId="9" fillId="3" borderId="2" xfId="0" applyNumberFormat="1" applyFont="1" applyFill="1" applyBorder="1" applyAlignment="1" applyProtection="1">
      <alignment horizontal="left" vertical="center" wrapText="1"/>
    </xf>
    <xf numFmtId="4" fontId="9" fillId="3" borderId="4" xfId="0" applyNumberFormat="1" applyFont="1" applyFill="1" applyBorder="1" applyAlignment="1" applyProtection="1">
      <alignment horizontal="left" vertical="center" wrapText="1"/>
    </xf>
    <xf numFmtId="4" fontId="17" fillId="0" borderId="0" xfId="0" applyNumberFormat="1" applyFont="1" applyFill="1" applyBorder="1" applyAlignment="1" applyProtection="1">
      <alignment horizontal="center" vertical="center" wrapText="1"/>
    </xf>
    <xf numFmtId="4" fontId="0" fillId="0" borderId="2" xfId="0" applyNumberFormat="1" applyBorder="1" applyAlignment="1">
      <alignment horizontal="left" vertical="center" wrapText="1"/>
    </xf>
    <xf numFmtId="4" fontId="0" fillId="0" borderId="4" xfId="0" applyNumberFormat="1" applyBorder="1" applyAlignment="1">
      <alignment horizontal="left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1" fillId="0" borderId="0" xfId="0" applyFont="1" applyAlignment="1">
      <alignment vertical="center" wrapText="1"/>
    </xf>
    <xf numFmtId="0" fontId="10" fillId="0" borderId="0" xfId="0" applyNumberFormat="1" applyFont="1" applyFill="1" applyBorder="1" applyAlignment="1" applyProtection="1">
      <alignment vertical="center" wrapText="1"/>
    </xf>
    <xf numFmtId="0" fontId="11" fillId="0" borderId="0" xfId="0" applyFont="1" applyAlignment="1">
      <alignment wrapText="1"/>
    </xf>
    <xf numFmtId="0" fontId="5" fillId="0" borderId="0" xfId="0" applyFont="1" applyAlignment="1">
      <alignment horizontal="center" vertical="center" wrapText="1"/>
    </xf>
    <xf numFmtId="0" fontId="16" fillId="2" borderId="1" xfId="0" applyFont="1" applyFill="1" applyBorder="1" applyAlignment="1">
      <alignment horizontal="left" vertical="center" wrapText="1"/>
    </xf>
    <xf numFmtId="0" fontId="16" fillId="2" borderId="2" xfId="0" applyFont="1" applyFill="1" applyBorder="1" applyAlignment="1">
      <alignment horizontal="left" vertical="center" wrapText="1"/>
    </xf>
    <xf numFmtId="0" fontId="16" fillId="2" borderId="4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 indent="1"/>
    </xf>
    <xf numFmtId="0" fontId="3" fillId="2" borderId="2" xfId="0" applyFont="1" applyFill="1" applyBorder="1" applyAlignment="1">
      <alignment horizontal="left" vertical="center" wrapText="1" indent="1"/>
    </xf>
    <xf numFmtId="0" fontId="3" fillId="2" borderId="4" xfId="0" applyFont="1" applyFill="1" applyBorder="1" applyAlignment="1">
      <alignment horizontal="left" vertical="center" wrapText="1" indent="1"/>
    </xf>
    <xf numFmtId="0" fontId="6" fillId="2" borderId="1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 indent="1"/>
    </xf>
    <xf numFmtId="0" fontId="7" fillId="2" borderId="2" xfId="0" applyFont="1" applyFill="1" applyBorder="1" applyAlignment="1">
      <alignment horizontal="left" vertical="center" wrapText="1" indent="1"/>
    </xf>
    <xf numFmtId="0" fontId="7" fillId="2" borderId="4" xfId="0" applyFont="1" applyFill="1" applyBorder="1" applyAlignment="1">
      <alignment horizontal="left" vertical="center" wrapText="1" indent="1"/>
    </xf>
    <xf numFmtId="0" fontId="6" fillId="4" borderId="1" xfId="0" applyFont="1" applyFill="1" applyBorder="1" applyAlignment="1">
      <alignment horizontal="center" vertical="center" wrapText="1"/>
    </xf>
    <xf numFmtId="0" fontId="12" fillId="4" borderId="2" xfId="0" applyFont="1" applyFill="1" applyBorder="1" applyAlignment="1">
      <alignment horizontal="center" vertical="center" wrapText="1"/>
    </xf>
    <xf numFmtId="0" fontId="12" fillId="4" borderId="4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5"/>
  <sheetViews>
    <sheetView tabSelected="1" workbookViewId="0">
      <selection sqref="A1:J1"/>
    </sheetView>
  </sheetViews>
  <sheetFormatPr defaultRowHeight="15" x14ac:dyDescent="0.25"/>
  <cols>
    <col min="1" max="4" width="9.140625" style="55"/>
    <col min="5" max="7" width="25.28515625" style="55" customWidth="1"/>
    <col min="8" max="8" width="25.28515625" style="102" customWidth="1"/>
    <col min="9" max="10" width="25.28515625" style="55" customWidth="1"/>
    <col min="11" max="16384" width="9.140625" style="55"/>
  </cols>
  <sheetData>
    <row r="1" spans="1:10" ht="42" customHeight="1" x14ac:dyDescent="0.25">
      <c r="A1" s="131" t="s">
        <v>171</v>
      </c>
      <c r="B1" s="131"/>
      <c r="C1" s="131"/>
      <c r="D1" s="131"/>
      <c r="E1" s="131"/>
      <c r="F1" s="131"/>
      <c r="G1" s="131"/>
      <c r="H1" s="131"/>
      <c r="I1" s="131"/>
      <c r="J1" s="131"/>
    </row>
    <row r="2" spans="1:10" ht="18" x14ac:dyDescent="0.25">
      <c r="A2" s="56"/>
      <c r="B2" s="56"/>
      <c r="C2" s="56"/>
      <c r="D2" s="56"/>
      <c r="E2" s="56"/>
      <c r="F2" s="56"/>
      <c r="G2" s="56"/>
      <c r="H2" s="110"/>
      <c r="I2" s="56"/>
      <c r="J2" s="56"/>
    </row>
    <row r="3" spans="1:10" ht="15.75" x14ac:dyDescent="0.25">
      <c r="A3" s="132" t="s">
        <v>19</v>
      </c>
      <c r="B3" s="132"/>
      <c r="C3" s="132"/>
      <c r="D3" s="132"/>
      <c r="E3" s="132"/>
      <c r="F3" s="132"/>
      <c r="G3" s="132"/>
      <c r="H3" s="132"/>
      <c r="I3" s="133"/>
      <c r="J3" s="133"/>
    </row>
    <row r="4" spans="1:10" ht="18" x14ac:dyDescent="0.25">
      <c r="A4" s="56"/>
      <c r="B4" s="56"/>
      <c r="C4" s="56"/>
      <c r="D4" s="56"/>
      <c r="E4" s="56"/>
      <c r="F4" s="56"/>
      <c r="G4" s="56"/>
      <c r="H4" s="110"/>
      <c r="I4" s="57"/>
      <c r="J4" s="57"/>
    </row>
    <row r="5" spans="1:10" ht="15.75" x14ac:dyDescent="0.25">
      <c r="A5" s="132" t="s">
        <v>25</v>
      </c>
      <c r="B5" s="134"/>
      <c r="C5" s="134"/>
      <c r="D5" s="134"/>
      <c r="E5" s="134"/>
      <c r="F5" s="134"/>
      <c r="G5" s="134"/>
      <c r="H5" s="134"/>
      <c r="I5" s="134"/>
      <c r="J5" s="134"/>
    </row>
    <row r="6" spans="1:10" ht="18" x14ac:dyDescent="0.25">
      <c r="A6" s="58"/>
      <c r="B6" s="59"/>
      <c r="C6" s="59"/>
      <c r="D6" s="59"/>
      <c r="E6" s="60"/>
      <c r="F6" s="61"/>
      <c r="G6" s="61"/>
      <c r="H6" s="111"/>
      <c r="I6" s="61"/>
      <c r="J6" s="62" t="s">
        <v>35</v>
      </c>
    </row>
    <row r="7" spans="1:10" ht="25.5" x14ac:dyDescent="0.25">
      <c r="A7" s="63"/>
      <c r="B7" s="64"/>
      <c r="C7" s="64"/>
      <c r="D7" s="65"/>
      <c r="E7" s="66"/>
      <c r="F7" s="67" t="s">
        <v>33</v>
      </c>
      <c r="G7" s="67" t="s">
        <v>172</v>
      </c>
      <c r="H7" s="92" t="s">
        <v>175</v>
      </c>
      <c r="I7" s="67" t="s">
        <v>173</v>
      </c>
      <c r="J7" s="67" t="s">
        <v>174</v>
      </c>
    </row>
    <row r="8" spans="1:10" x14ac:dyDescent="0.25">
      <c r="A8" s="135" t="s">
        <v>0</v>
      </c>
      <c r="B8" s="136"/>
      <c r="C8" s="136"/>
      <c r="D8" s="136"/>
      <c r="E8" s="137"/>
      <c r="F8" s="68">
        <f t="shared" ref="F8" si="0">F9+F10</f>
        <v>679172.65</v>
      </c>
      <c r="G8" s="68">
        <f>SUM(H8-F8)</f>
        <v>124438.55999999994</v>
      </c>
      <c r="H8" s="112">
        <f t="shared" ref="H8:J8" si="1">H9+H10</f>
        <v>803611.21</v>
      </c>
      <c r="I8" s="68">
        <f t="shared" si="1"/>
        <v>681042.65</v>
      </c>
      <c r="J8" s="68">
        <f t="shared" si="1"/>
        <v>681042.65</v>
      </c>
    </row>
    <row r="9" spans="1:10" x14ac:dyDescent="0.25">
      <c r="A9" s="138" t="s">
        <v>37</v>
      </c>
      <c r="B9" s="139"/>
      <c r="C9" s="139"/>
      <c r="D9" s="139"/>
      <c r="E9" s="130"/>
      <c r="F9" s="69">
        <v>679172.65</v>
      </c>
      <c r="G9" s="69">
        <f>SUM(H9-F9)</f>
        <v>124438.55999999994</v>
      </c>
      <c r="H9" s="113">
        <v>803611.21</v>
      </c>
      <c r="I9" s="69">
        <v>681042.65</v>
      </c>
      <c r="J9" s="69">
        <v>681042.65</v>
      </c>
    </row>
    <row r="10" spans="1:10" x14ac:dyDescent="0.25">
      <c r="A10" s="140" t="s">
        <v>38</v>
      </c>
      <c r="B10" s="130"/>
      <c r="C10" s="130"/>
      <c r="D10" s="130"/>
      <c r="E10" s="130"/>
      <c r="F10" s="69">
        <v>0</v>
      </c>
      <c r="G10" s="69">
        <f>SUM(H10-F10)</f>
        <v>0</v>
      </c>
      <c r="H10" s="113">
        <v>0</v>
      </c>
      <c r="I10" s="69">
        <v>0</v>
      </c>
      <c r="J10" s="69">
        <v>0</v>
      </c>
    </row>
    <row r="11" spans="1:10" x14ac:dyDescent="0.25">
      <c r="A11" s="70" t="s">
        <v>1</v>
      </c>
      <c r="B11" s="71"/>
      <c r="C11" s="71"/>
      <c r="D11" s="71"/>
      <c r="E11" s="71"/>
      <c r="F11" s="68">
        <f t="shared" ref="F11" si="2">F12+F13</f>
        <v>681972.65</v>
      </c>
      <c r="G11" s="68">
        <f>SUM(H11-F11)</f>
        <v>133658.47999999998</v>
      </c>
      <c r="H11" s="112">
        <f t="shared" ref="H11:J11" si="3">H12+H13</f>
        <v>815631.13</v>
      </c>
      <c r="I11" s="68">
        <f t="shared" si="3"/>
        <v>681042.65</v>
      </c>
      <c r="J11" s="68">
        <f t="shared" si="3"/>
        <v>681042.65</v>
      </c>
    </row>
    <row r="12" spans="1:10" x14ac:dyDescent="0.25">
      <c r="A12" s="141" t="s">
        <v>39</v>
      </c>
      <c r="B12" s="139"/>
      <c r="C12" s="139"/>
      <c r="D12" s="139"/>
      <c r="E12" s="139"/>
      <c r="F12" s="69">
        <v>676425.65</v>
      </c>
      <c r="G12" s="69">
        <f t="shared" ref="G12:G13" si="4">SUM(H12-F12)</f>
        <v>125925.97999999998</v>
      </c>
      <c r="H12" s="113">
        <v>802351.63</v>
      </c>
      <c r="I12" s="69">
        <v>675825.65</v>
      </c>
      <c r="J12" s="69">
        <v>675825.65</v>
      </c>
    </row>
    <row r="13" spans="1:10" x14ac:dyDescent="0.25">
      <c r="A13" s="129" t="s">
        <v>40</v>
      </c>
      <c r="B13" s="130"/>
      <c r="C13" s="130"/>
      <c r="D13" s="130"/>
      <c r="E13" s="130"/>
      <c r="F13" s="73">
        <v>5547</v>
      </c>
      <c r="G13" s="69">
        <f t="shared" si="4"/>
        <v>7732.5</v>
      </c>
      <c r="H13" s="114">
        <v>13279.5</v>
      </c>
      <c r="I13" s="73">
        <v>5217</v>
      </c>
      <c r="J13" s="73">
        <v>5217</v>
      </c>
    </row>
    <row r="14" spans="1:10" x14ac:dyDescent="0.25">
      <c r="A14" s="142" t="s">
        <v>63</v>
      </c>
      <c r="B14" s="136"/>
      <c r="C14" s="136"/>
      <c r="D14" s="136"/>
      <c r="E14" s="136"/>
      <c r="F14" s="68">
        <f t="shared" ref="F14" si="5">F8-F11</f>
        <v>-2800</v>
      </c>
      <c r="G14" s="68">
        <f t="shared" ref="G14:J14" si="6">G8-G11</f>
        <v>-9219.9200000000419</v>
      </c>
      <c r="H14" s="112">
        <f t="shared" si="6"/>
        <v>-12019.920000000042</v>
      </c>
      <c r="I14" s="68">
        <f t="shared" si="6"/>
        <v>0</v>
      </c>
      <c r="J14" s="68">
        <f t="shared" si="6"/>
        <v>0</v>
      </c>
    </row>
    <row r="15" spans="1:10" ht="18" x14ac:dyDescent="0.25">
      <c r="A15" s="56"/>
      <c r="B15" s="74"/>
      <c r="C15" s="74"/>
      <c r="D15" s="74"/>
      <c r="E15" s="74"/>
      <c r="F15" s="75"/>
      <c r="G15" s="74"/>
      <c r="H15" s="87"/>
      <c r="I15" s="75"/>
      <c r="J15" s="75"/>
    </row>
    <row r="16" spans="1:10" ht="15.75" x14ac:dyDescent="0.25">
      <c r="A16" s="132" t="s">
        <v>26</v>
      </c>
      <c r="B16" s="134"/>
      <c r="C16" s="134"/>
      <c r="D16" s="134"/>
      <c r="E16" s="134"/>
      <c r="F16" s="134"/>
      <c r="G16" s="134"/>
      <c r="H16" s="134"/>
      <c r="I16" s="134"/>
      <c r="J16" s="134"/>
    </row>
    <row r="17" spans="1:10" ht="18" x14ac:dyDescent="0.25">
      <c r="A17" s="56"/>
      <c r="B17" s="74"/>
      <c r="C17" s="74"/>
      <c r="D17" s="74"/>
      <c r="E17" s="74"/>
      <c r="F17" s="75"/>
      <c r="G17" s="74"/>
      <c r="H17" s="87"/>
      <c r="I17" s="75"/>
      <c r="J17" s="75"/>
    </row>
    <row r="18" spans="1:10" ht="25.5" x14ac:dyDescent="0.25">
      <c r="A18" s="63"/>
      <c r="B18" s="64"/>
      <c r="C18" s="64"/>
      <c r="D18" s="65"/>
      <c r="E18" s="66"/>
      <c r="F18" s="67" t="s">
        <v>33</v>
      </c>
      <c r="G18" s="67" t="s">
        <v>172</v>
      </c>
      <c r="H18" s="92" t="s">
        <v>175</v>
      </c>
      <c r="I18" s="67" t="s">
        <v>43</v>
      </c>
      <c r="J18" s="67" t="s">
        <v>44</v>
      </c>
    </row>
    <row r="19" spans="1:10" x14ac:dyDescent="0.25">
      <c r="A19" s="129" t="s">
        <v>41</v>
      </c>
      <c r="B19" s="130"/>
      <c r="C19" s="130"/>
      <c r="D19" s="130"/>
      <c r="E19" s="130"/>
      <c r="F19" s="73">
        <v>0</v>
      </c>
      <c r="G19" s="69">
        <f t="shared" ref="G19:G20" si="7">SUM(H19-F19)</f>
        <v>0</v>
      </c>
      <c r="H19" s="114">
        <v>0</v>
      </c>
      <c r="I19" s="73">
        <v>0</v>
      </c>
      <c r="J19" s="72">
        <v>0</v>
      </c>
    </row>
    <row r="20" spans="1:10" x14ac:dyDescent="0.25">
      <c r="A20" s="129" t="s">
        <v>42</v>
      </c>
      <c r="B20" s="130"/>
      <c r="C20" s="130"/>
      <c r="D20" s="130"/>
      <c r="E20" s="130"/>
      <c r="F20" s="73">
        <v>0</v>
      </c>
      <c r="G20" s="69">
        <f t="shared" si="7"/>
        <v>0</v>
      </c>
      <c r="H20" s="114">
        <v>0</v>
      </c>
      <c r="I20" s="73">
        <v>0</v>
      </c>
      <c r="J20" s="72">
        <v>0</v>
      </c>
    </row>
    <row r="21" spans="1:10" x14ac:dyDescent="0.25">
      <c r="A21" s="142" t="s">
        <v>2</v>
      </c>
      <c r="B21" s="136"/>
      <c r="C21" s="136"/>
      <c r="D21" s="136"/>
      <c r="E21" s="136"/>
      <c r="F21" s="68">
        <f t="shared" ref="F21" si="8">F19-F20</f>
        <v>0</v>
      </c>
      <c r="G21" s="68">
        <f t="shared" ref="G21:J21" si="9">G19-G20</f>
        <v>0</v>
      </c>
      <c r="H21" s="112">
        <f t="shared" si="9"/>
        <v>0</v>
      </c>
      <c r="I21" s="68">
        <f t="shared" si="9"/>
        <v>0</v>
      </c>
      <c r="J21" s="68">
        <f t="shared" si="9"/>
        <v>0</v>
      </c>
    </row>
    <row r="22" spans="1:10" x14ac:dyDescent="0.25">
      <c r="A22" s="142" t="s">
        <v>64</v>
      </c>
      <c r="B22" s="136"/>
      <c r="C22" s="136"/>
      <c r="D22" s="136"/>
      <c r="E22" s="136"/>
      <c r="F22" s="68">
        <f t="shared" ref="F22" si="10">F14+F21</f>
        <v>-2800</v>
      </c>
      <c r="G22" s="68">
        <f t="shared" ref="G22:J22" si="11">G14+G21</f>
        <v>-9219.9200000000419</v>
      </c>
      <c r="H22" s="112">
        <f t="shared" si="11"/>
        <v>-12019.920000000042</v>
      </c>
      <c r="I22" s="68">
        <f t="shared" si="11"/>
        <v>0</v>
      </c>
      <c r="J22" s="68">
        <f t="shared" si="11"/>
        <v>0</v>
      </c>
    </row>
    <row r="23" spans="1:10" ht="18" x14ac:dyDescent="0.25">
      <c r="A23" s="76"/>
      <c r="B23" s="74"/>
      <c r="C23" s="74"/>
      <c r="D23" s="74"/>
      <c r="E23" s="74"/>
      <c r="F23" s="75"/>
      <c r="G23" s="74"/>
      <c r="H23" s="87"/>
      <c r="I23" s="75"/>
      <c r="J23" s="75"/>
    </row>
    <row r="24" spans="1:10" ht="15.75" x14ac:dyDescent="0.25">
      <c r="A24" s="132" t="s">
        <v>65</v>
      </c>
      <c r="B24" s="134"/>
      <c r="C24" s="134"/>
      <c r="D24" s="134"/>
      <c r="E24" s="134"/>
      <c r="F24" s="134"/>
      <c r="G24" s="134"/>
      <c r="H24" s="134"/>
      <c r="I24" s="134"/>
      <c r="J24" s="134"/>
    </row>
    <row r="25" spans="1:10" ht="15.75" x14ac:dyDescent="0.25">
      <c r="A25" s="77"/>
      <c r="B25" s="78"/>
      <c r="C25" s="78"/>
      <c r="D25" s="78"/>
      <c r="E25" s="78"/>
      <c r="F25" s="103"/>
      <c r="G25" s="78"/>
      <c r="H25" s="84"/>
      <c r="I25" s="78"/>
      <c r="J25" s="78"/>
    </row>
    <row r="26" spans="1:10" ht="25.5" x14ac:dyDescent="0.25">
      <c r="A26" s="63"/>
      <c r="B26" s="64"/>
      <c r="C26" s="64"/>
      <c r="D26" s="65"/>
      <c r="E26" s="66"/>
      <c r="F26" s="67" t="s">
        <v>33</v>
      </c>
      <c r="G26" s="67" t="s">
        <v>172</v>
      </c>
      <c r="H26" s="92" t="s">
        <v>175</v>
      </c>
      <c r="I26" s="67" t="s">
        <v>43</v>
      </c>
      <c r="J26" s="67" t="s">
        <v>44</v>
      </c>
    </row>
    <row r="27" spans="1:10" ht="15" customHeight="1" x14ac:dyDescent="0.25">
      <c r="A27" s="145" t="s">
        <v>66</v>
      </c>
      <c r="B27" s="146"/>
      <c r="C27" s="146"/>
      <c r="D27" s="146"/>
      <c r="E27" s="147"/>
      <c r="F27" s="79">
        <v>2800</v>
      </c>
      <c r="G27" s="79">
        <f>SUM(H27-F27)</f>
        <v>9219.92</v>
      </c>
      <c r="H27" s="79">
        <v>12019.92</v>
      </c>
      <c r="I27" s="79">
        <v>0</v>
      </c>
      <c r="J27" s="80">
        <v>0</v>
      </c>
    </row>
    <row r="28" spans="1:10" ht="15" customHeight="1" x14ac:dyDescent="0.25">
      <c r="A28" s="142" t="s">
        <v>67</v>
      </c>
      <c r="B28" s="136"/>
      <c r="C28" s="136"/>
      <c r="D28" s="136"/>
      <c r="E28" s="136"/>
      <c r="F28" s="81">
        <f t="shared" ref="F28" si="12">F22+F27</f>
        <v>0</v>
      </c>
      <c r="G28" s="81">
        <f t="shared" ref="G28:J28" si="13">G22+G27</f>
        <v>-4.1836756281554699E-11</v>
      </c>
      <c r="H28" s="81">
        <f t="shared" si="13"/>
        <v>-4.1836756281554699E-11</v>
      </c>
      <c r="I28" s="81">
        <f t="shared" si="13"/>
        <v>0</v>
      </c>
      <c r="J28" s="82">
        <f t="shared" si="13"/>
        <v>0</v>
      </c>
    </row>
    <row r="29" spans="1:10" ht="45" customHeight="1" x14ac:dyDescent="0.25">
      <c r="A29" s="135" t="s">
        <v>68</v>
      </c>
      <c r="B29" s="148"/>
      <c r="C29" s="148"/>
      <c r="D29" s="148"/>
      <c r="E29" s="149"/>
      <c r="F29" s="81">
        <f t="shared" ref="F29" si="14">F14+F21+F27-F28</f>
        <v>0</v>
      </c>
      <c r="G29" s="81">
        <f t="shared" ref="G29:J29" si="15">G14+G21+G27-G28</f>
        <v>0</v>
      </c>
      <c r="H29" s="81">
        <f t="shared" si="15"/>
        <v>0</v>
      </c>
      <c r="I29" s="81">
        <f t="shared" si="15"/>
        <v>0</v>
      </c>
      <c r="J29" s="82">
        <f t="shared" si="15"/>
        <v>0</v>
      </c>
    </row>
    <row r="30" spans="1:10" ht="15.75" x14ac:dyDescent="0.25">
      <c r="A30" s="83"/>
      <c r="B30" s="84"/>
      <c r="C30" s="84"/>
      <c r="D30" s="84"/>
      <c r="E30" s="84"/>
      <c r="F30" s="84"/>
      <c r="G30" s="84"/>
      <c r="H30" s="84"/>
      <c r="I30" s="84"/>
      <c r="J30" s="84"/>
    </row>
    <row r="31" spans="1:10" ht="15.75" x14ac:dyDescent="0.25">
      <c r="A31" s="150" t="s">
        <v>62</v>
      </c>
      <c r="B31" s="150"/>
      <c r="C31" s="150"/>
      <c r="D31" s="150"/>
      <c r="E31" s="150"/>
      <c r="F31" s="150"/>
      <c r="G31" s="150"/>
      <c r="H31" s="150"/>
      <c r="I31" s="150"/>
      <c r="J31" s="150"/>
    </row>
    <row r="32" spans="1:10" ht="18" x14ac:dyDescent="0.25">
      <c r="A32" s="85"/>
      <c r="B32" s="86"/>
      <c r="C32" s="86"/>
      <c r="D32" s="86"/>
      <c r="E32" s="86"/>
      <c r="F32" s="87"/>
      <c r="G32" s="86"/>
      <c r="H32" s="87"/>
      <c r="I32" s="87"/>
      <c r="J32" s="87"/>
    </row>
    <row r="33" spans="1:10" ht="25.5" x14ac:dyDescent="0.25">
      <c r="A33" s="88"/>
      <c r="B33" s="89"/>
      <c r="C33" s="89"/>
      <c r="D33" s="90"/>
      <c r="E33" s="91"/>
      <c r="F33" s="67" t="s">
        <v>33</v>
      </c>
      <c r="G33" s="67" t="s">
        <v>172</v>
      </c>
      <c r="H33" s="92" t="s">
        <v>175</v>
      </c>
      <c r="I33" s="92" t="s">
        <v>43</v>
      </c>
      <c r="J33" s="92" t="s">
        <v>44</v>
      </c>
    </row>
    <row r="34" spans="1:10" x14ac:dyDescent="0.25">
      <c r="A34" s="145" t="s">
        <v>66</v>
      </c>
      <c r="B34" s="146"/>
      <c r="C34" s="146"/>
      <c r="D34" s="146"/>
      <c r="E34" s="147"/>
      <c r="F34" s="79">
        <v>2800</v>
      </c>
      <c r="G34" s="79">
        <f>SUM(H34-F34)</f>
        <v>9219.92</v>
      </c>
      <c r="H34" s="79">
        <v>12019.92</v>
      </c>
      <c r="I34" s="79">
        <f>H37</f>
        <v>0</v>
      </c>
      <c r="J34" s="80">
        <f>I37</f>
        <v>0</v>
      </c>
    </row>
    <row r="35" spans="1:10" ht="28.5" customHeight="1" x14ac:dyDescent="0.25">
      <c r="A35" s="145" t="s">
        <v>69</v>
      </c>
      <c r="B35" s="146"/>
      <c r="C35" s="146"/>
      <c r="D35" s="146"/>
      <c r="E35" s="147"/>
      <c r="F35" s="79">
        <v>2800</v>
      </c>
      <c r="G35" s="79">
        <f>SUM(H35-F35)</f>
        <v>9219.92</v>
      </c>
      <c r="H35" s="79">
        <v>12019.92</v>
      </c>
      <c r="I35" s="79">
        <v>0</v>
      </c>
      <c r="J35" s="80">
        <v>0</v>
      </c>
    </row>
    <row r="36" spans="1:10" x14ac:dyDescent="0.25">
      <c r="A36" s="145" t="s">
        <v>70</v>
      </c>
      <c r="B36" s="151"/>
      <c r="C36" s="151"/>
      <c r="D36" s="151"/>
      <c r="E36" s="152"/>
      <c r="F36" s="79">
        <v>0</v>
      </c>
      <c r="G36" s="79">
        <v>0</v>
      </c>
      <c r="H36" s="79">
        <v>0</v>
      </c>
      <c r="I36" s="79">
        <v>0</v>
      </c>
      <c r="J36" s="80">
        <v>0</v>
      </c>
    </row>
    <row r="37" spans="1:10" ht="15" customHeight="1" x14ac:dyDescent="0.25">
      <c r="A37" s="142" t="s">
        <v>67</v>
      </c>
      <c r="B37" s="136"/>
      <c r="C37" s="136"/>
      <c r="D37" s="136"/>
      <c r="E37" s="136"/>
      <c r="F37" s="93">
        <f t="shared" ref="F37" si="16">F34-F35+F36</f>
        <v>0</v>
      </c>
      <c r="G37" s="93">
        <f>G34-G35+G36</f>
        <v>0</v>
      </c>
      <c r="H37" s="81">
        <f t="shared" ref="H37:J37" si="17">H34-H35+H36</f>
        <v>0</v>
      </c>
      <c r="I37" s="93">
        <f t="shared" si="17"/>
        <v>0</v>
      </c>
      <c r="J37" s="94">
        <f t="shared" si="17"/>
        <v>0</v>
      </c>
    </row>
    <row r="38" spans="1:10" ht="17.25" customHeight="1" x14ac:dyDescent="0.25"/>
    <row r="39" spans="1:10" x14ac:dyDescent="0.25">
      <c r="A39" s="143" t="s">
        <v>36</v>
      </c>
      <c r="B39" s="144"/>
      <c r="C39" s="144"/>
      <c r="D39" s="144"/>
      <c r="E39" s="144"/>
      <c r="F39" s="144"/>
      <c r="G39" s="144"/>
      <c r="H39" s="144"/>
      <c r="I39" s="144"/>
      <c r="J39" s="144"/>
    </row>
    <row r="40" spans="1:10" ht="9" customHeight="1" x14ac:dyDescent="0.25"/>
    <row r="42" spans="1:10" x14ac:dyDescent="0.25">
      <c r="A42" s="128" t="s">
        <v>182</v>
      </c>
      <c r="B42" s="128"/>
      <c r="C42" s="128"/>
      <c r="H42" s="115" t="s">
        <v>71</v>
      </c>
    </row>
    <row r="43" spans="1:10" x14ac:dyDescent="0.25">
      <c r="A43" s="126" t="s">
        <v>195</v>
      </c>
      <c r="B43" s="107"/>
      <c r="C43" s="107"/>
      <c r="H43" s="115" t="s">
        <v>72</v>
      </c>
    </row>
    <row r="44" spans="1:10" x14ac:dyDescent="0.25">
      <c r="A44" s="128" t="s">
        <v>202</v>
      </c>
      <c r="B44" s="128"/>
      <c r="C44" s="128"/>
    </row>
    <row r="45" spans="1:10" x14ac:dyDescent="0.25">
      <c r="A45" s="102"/>
      <c r="B45" s="102"/>
      <c r="C45" s="102"/>
    </row>
  </sheetData>
  <mergeCells count="26">
    <mergeCell ref="A31:J31"/>
    <mergeCell ref="A34:E34"/>
    <mergeCell ref="A35:E35"/>
    <mergeCell ref="A36:E36"/>
    <mergeCell ref="A37:E37"/>
    <mergeCell ref="A22:E22"/>
    <mergeCell ref="A24:J24"/>
    <mergeCell ref="A27:E27"/>
    <mergeCell ref="A28:E28"/>
    <mergeCell ref="A29:E29"/>
    <mergeCell ref="A42:C42"/>
    <mergeCell ref="A44:C44"/>
    <mergeCell ref="A20:E20"/>
    <mergeCell ref="A1:J1"/>
    <mergeCell ref="A3:J3"/>
    <mergeCell ref="A5:J5"/>
    <mergeCell ref="A8:E8"/>
    <mergeCell ref="A9:E9"/>
    <mergeCell ref="A10:E10"/>
    <mergeCell ref="A12:E12"/>
    <mergeCell ref="A13:E13"/>
    <mergeCell ref="A14:E14"/>
    <mergeCell ref="A16:J16"/>
    <mergeCell ref="A19:E19"/>
    <mergeCell ref="A39:J39"/>
    <mergeCell ref="A21:E21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38"/>
  <sheetViews>
    <sheetView zoomScaleNormal="100" workbookViewId="0">
      <selection sqref="A1:H1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5" width="25.28515625" customWidth="1"/>
    <col min="6" max="6" width="25.28515625" style="32" customWidth="1"/>
    <col min="7" max="8" width="25.28515625" customWidth="1"/>
  </cols>
  <sheetData>
    <row r="1" spans="1:10" ht="42" customHeight="1" x14ac:dyDescent="0.25">
      <c r="A1" s="131" t="s">
        <v>171</v>
      </c>
      <c r="B1" s="131"/>
      <c r="C1" s="131"/>
      <c r="D1" s="131"/>
      <c r="E1" s="131"/>
      <c r="F1" s="131"/>
      <c r="G1" s="131"/>
      <c r="H1" s="131"/>
      <c r="I1" s="108"/>
      <c r="J1" s="108"/>
    </row>
    <row r="2" spans="1:10" ht="18" customHeight="1" x14ac:dyDescent="0.25">
      <c r="A2" s="1"/>
      <c r="B2" s="1"/>
      <c r="C2" s="1"/>
      <c r="D2" s="1"/>
      <c r="E2" s="1"/>
      <c r="F2" s="116"/>
      <c r="G2" s="1"/>
      <c r="H2" s="1"/>
    </row>
    <row r="3" spans="1:10" ht="15.75" customHeight="1" x14ac:dyDescent="0.25">
      <c r="A3" s="153" t="s">
        <v>19</v>
      </c>
      <c r="B3" s="153"/>
      <c r="C3" s="153"/>
      <c r="D3" s="153"/>
      <c r="E3" s="153"/>
      <c r="F3" s="153"/>
      <c r="G3" s="153"/>
      <c r="H3" s="153"/>
    </row>
    <row r="4" spans="1:10" ht="18" x14ac:dyDescent="0.25">
      <c r="A4" s="1"/>
      <c r="B4" s="1"/>
      <c r="C4" s="1"/>
      <c r="D4" s="1"/>
      <c r="E4" s="1"/>
      <c r="F4" s="116"/>
      <c r="G4" s="2"/>
      <c r="H4" s="2"/>
    </row>
    <row r="5" spans="1:10" ht="18" customHeight="1" x14ac:dyDescent="0.25">
      <c r="A5" s="153" t="s">
        <v>4</v>
      </c>
      <c r="B5" s="153"/>
      <c r="C5" s="153"/>
      <c r="D5" s="153"/>
      <c r="E5" s="153"/>
      <c r="F5" s="153"/>
      <c r="G5" s="153"/>
      <c r="H5" s="153"/>
    </row>
    <row r="6" spans="1:10" ht="18" x14ac:dyDescent="0.25">
      <c r="A6" s="1"/>
      <c r="B6" s="1"/>
      <c r="C6" s="1"/>
      <c r="D6" s="1"/>
      <c r="E6" s="1"/>
      <c r="F6" s="116"/>
      <c r="G6" s="2"/>
      <c r="H6" s="2"/>
    </row>
    <row r="7" spans="1:10" ht="15.75" customHeight="1" x14ac:dyDescent="0.25">
      <c r="A7" s="153" t="s">
        <v>45</v>
      </c>
      <c r="B7" s="153"/>
      <c r="C7" s="153"/>
      <c r="D7" s="153"/>
      <c r="E7" s="153"/>
      <c r="F7" s="153"/>
      <c r="G7" s="153"/>
      <c r="H7" s="153"/>
    </row>
    <row r="8" spans="1:10" ht="18" x14ac:dyDescent="0.25">
      <c r="A8" s="1"/>
      <c r="B8" s="1"/>
      <c r="C8" s="1"/>
      <c r="D8" s="1"/>
      <c r="E8" s="1"/>
      <c r="F8" s="116"/>
      <c r="G8" s="2"/>
      <c r="H8" s="2"/>
    </row>
    <row r="9" spans="1:10" ht="25.5" x14ac:dyDescent="0.25">
      <c r="A9" s="12" t="s">
        <v>5</v>
      </c>
      <c r="B9" s="11" t="s">
        <v>6</v>
      </c>
      <c r="C9" s="11" t="s">
        <v>3</v>
      </c>
      <c r="D9" s="12" t="s">
        <v>33</v>
      </c>
      <c r="E9" s="12" t="s">
        <v>172</v>
      </c>
      <c r="F9" s="117" t="s">
        <v>175</v>
      </c>
      <c r="G9" s="12" t="s">
        <v>27</v>
      </c>
      <c r="H9" s="12" t="s">
        <v>34</v>
      </c>
    </row>
    <row r="10" spans="1:10" x14ac:dyDescent="0.25">
      <c r="A10" s="17"/>
      <c r="B10" s="18"/>
      <c r="C10" s="16" t="s">
        <v>0</v>
      </c>
      <c r="D10" s="39">
        <f t="shared" ref="D10" si="0">SUM(D11,D17)</f>
        <v>679172.64999999991</v>
      </c>
      <c r="E10" s="39">
        <f t="shared" ref="E10:H10" si="1">SUM(E11,E17)</f>
        <v>124438.56</v>
      </c>
      <c r="F10" s="118">
        <f t="shared" si="1"/>
        <v>803611.21</v>
      </c>
      <c r="G10" s="39">
        <f t="shared" si="1"/>
        <v>681042.64999999991</v>
      </c>
      <c r="H10" s="39">
        <f t="shared" si="1"/>
        <v>681042.64999999991</v>
      </c>
    </row>
    <row r="11" spans="1:10" ht="15.75" customHeight="1" x14ac:dyDescent="0.25">
      <c r="A11" s="3">
        <v>6</v>
      </c>
      <c r="B11" s="3"/>
      <c r="C11" s="3" t="s">
        <v>7</v>
      </c>
      <c r="D11" s="41">
        <f t="shared" ref="D11" si="2">SUM(D12:D16)</f>
        <v>679172.64999999991</v>
      </c>
      <c r="E11" s="41">
        <f t="shared" ref="E11:H11" si="3">SUM(E12:E16)</f>
        <v>124438.56</v>
      </c>
      <c r="F11" s="96">
        <f t="shared" si="3"/>
        <v>803611.21</v>
      </c>
      <c r="G11" s="41">
        <f t="shared" si="3"/>
        <v>681042.64999999991</v>
      </c>
      <c r="H11" s="41">
        <f t="shared" si="3"/>
        <v>681042.64999999991</v>
      </c>
    </row>
    <row r="12" spans="1:10" ht="38.25" x14ac:dyDescent="0.25">
      <c r="A12" s="3"/>
      <c r="B12" s="8">
        <v>63</v>
      </c>
      <c r="C12" s="8" t="s">
        <v>29</v>
      </c>
      <c r="D12" s="42">
        <v>612872.82999999996</v>
      </c>
      <c r="E12" s="42">
        <f>SUM(F12-D12)</f>
        <v>94321</v>
      </c>
      <c r="F12" s="119">
        <v>707193.83</v>
      </c>
      <c r="G12" s="42">
        <v>612872.82999999996</v>
      </c>
      <c r="H12" s="42">
        <v>612872.82999999996</v>
      </c>
    </row>
    <row r="13" spans="1:10" x14ac:dyDescent="0.25">
      <c r="A13" s="3"/>
      <c r="B13" s="4">
        <v>64</v>
      </c>
      <c r="C13" s="4" t="s">
        <v>76</v>
      </c>
      <c r="D13" s="42">
        <v>3</v>
      </c>
      <c r="E13" s="42">
        <f t="shared" ref="E13:E16" si="4">SUM(F13-D13)</f>
        <v>0</v>
      </c>
      <c r="F13" s="119">
        <v>3</v>
      </c>
      <c r="G13" s="42">
        <v>3</v>
      </c>
      <c r="H13" s="42">
        <v>3</v>
      </c>
    </row>
    <row r="14" spans="1:10" ht="38.25" x14ac:dyDescent="0.25">
      <c r="A14" s="3"/>
      <c r="B14" s="8">
        <v>65</v>
      </c>
      <c r="C14" s="30" t="s">
        <v>78</v>
      </c>
      <c r="D14" s="42">
        <v>14740</v>
      </c>
      <c r="E14" s="42">
        <f t="shared" si="4"/>
        <v>5860</v>
      </c>
      <c r="F14" s="119">
        <v>20600</v>
      </c>
      <c r="G14" s="42">
        <v>17340</v>
      </c>
      <c r="H14" s="42">
        <v>17340</v>
      </c>
    </row>
    <row r="15" spans="1:10" ht="38.25" x14ac:dyDescent="0.25">
      <c r="A15" s="4"/>
      <c r="B15" s="4">
        <v>66</v>
      </c>
      <c r="C15" s="30" t="s">
        <v>80</v>
      </c>
      <c r="D15" s="42">
        <v>1487</v>
      </c>
      <c r="E15" s="42">
        <f t="shared" si="4"/>
        <v>911</v>
      </c>
      <c r="F15" s="119">
        <v>2398</v>
      </c>
      <c r="G15" s="42">
        <v>1687</v>
      </c>
      <c r="H15" s="42">
        <v>1687</v>
      </c>
    </row>
    <row r="16" spans="1:10" ht="38.25" x14ac:dyDescent="0.25">
      <c r="A16" s="4"/>
      <c r="B16" s="4">
        <v>67</v>
      </c>
      <c r="C16" s="8" t="s">
        <v>30</v>
      </c>
      <c r="D16" s="42">
        <v>50069.82</v>
      </c>
      <c r="E16" s="42">
        <f t="shared" si="4"/>
        <v>23346.560000000005</v>
      </c>
      <c r="F16" s="119">
        <v>73416.38</v>
      </c>
      <c r="G16" s="42">
        <v>49139.82</v>
      </c>
      <c r="H16" s="42">
        <v>49139.82</v>
      </c>
    </row>
    <row r="17" spans="1:8" ht="25.5" x14ac:dyDescent="0.25">
      <c r="A17" s="6">
        <v>7</v>
      </c>
      <c r="B17" s="7"/>
      <c r="C17" s="14" t="s">
        <v>8</v>
      </c>
      <c r="D17" s="41">
        <f t="shared" ref="D17:H17" si="5">SUM(D18)</f>
        <v>0</v>
      </c>
      <c r="E17" s="41">
        <f t="shared" si="5"/>
        <v>0</v>
      </c>
      <c r="F17" s="96">
        <f t="shared" si="5"/>
        <v>0</v>
      </c>
      <c r="G17" s="41">
        <f t="shared" si="5"/>
        <v>0</v>
      </c>
      <c r="H17" s="41">
        <f t="shared" si="5"/>
        <v>0</v>
      </c>
    </row>
    <row r="18" spans="1:8" ht="38.25" x14ac:dyDescent="0.25">
      <c r="A18" s="8"/>
      <c r="B18" s="8">
        <v>72</v>
      </c>
      <c r="C18" s="15" t="s">
        <v>28</v>
      </c>
      <c r="D18" s="42">
        <v>0</v>
      </c>
      <c r="E18" s="42">
        <f>SUM(F18-D18)</f>
        <v>0</v>
      </c>
      <c r="F18" s="119">
        <v>0</v>
      </c>
      <c r="G18" s="42">
        <v>0</v>
      </c>
      <c r="H18" s="43">
        <v>0</v>
      </c>
    </row>
    <row r="21" spans="1:8" ht="15.75" x14ac:dyDescent="0.25">
      <c r="A21" s="153" t="s">
        <v>46</v>
      </c>
      <c r="B21" s="154"/>
      <c r="C21" s="154"/>
      <c r="D21" s="154"/>
      <c r="E21" s="154"/>
      <c r="F21" s="154"/>
      <c r="G21" s="154"/>
      <c r="H21" s="154"/>
    </row>
    <row r="22" spans="1:8" ht="18" x14ac:dyDescent="0.25">
      <c r="A22" s="1"/>
      <c r="B22" s="1"/>
      <c r="C22" s="1"/>
      <c r="D22" s="1"/>
      <c r="E22" s="1"/>
      <c r="F22" s="116"/>
      <c r="G22" s="2"/>
      <c r="H22" s="2"/>
    </row>
    <row r="23" spans="1:8" ht="25.5" x14ac:dyDescent="0.25">
      <c r="A23" s="12" t="s">
        <v>5</v>
      </c>
      <c r="B23" s="11" t="s">
        <v>6</v>
      </c>
      <c r="C23" s="11" t="s">
        <v>9</v>
      </c>
      <c r="D23" s="12" t="s">
        <v>33</v>
      </c>
      <c r="E23" s="12" t="s">
        <v>172</v>
      </c>
      <c r="F23" s="117" t="s">
        <v>175</v>
      </c>
      <c r="G23" s="12" t="s">
        <v>27</v>
      </c>
      <c r="H23" s="12" t="s">
        <v>34</v>
      </c>
    </row>
    <row r="24" spans="1:8" x14ac:dyDescent="0.25">
      <c r="A24" s="17"/>
      <c r="B24" s="18"/>
      <c r="C24" s="16" t="s">
        <v>1</v>
      </c>
      <c r="D24" s="39">
        <f t="shared" ref="D24" si="6">SUM(D25,D31)</f>
        <v>681972.65</v>
      </c>
      <c r="E24" s="39">
        <f>SUM(E25,E31)</f>
        <v>133658.48000000004</v>
      </c>
      <c r="F24" s="118">
        <f t="shared" ref="F24:H24" si="7">SUM(F25,F31)</f>
        <v>815631.13</v>
      </c>
      <c r="G24" s="39">
        <f t="shared" si="7"/>
        <v>681042.65</v>
      </c>
      <c r="H24" s="39">
        <f t="shared" si="7"/>
        <v>681042.65</v>
      </c>
    </row>
    <row r="25" spans="1:8" ht="15.75" customHeight="1" x14ac:dyDescent="0.25">
      <c r="A25" s="3">
        <v>3</v>
      </c>
      <c r="B25" s="3"/>
      <c r="C25" s="3" t="s">
        <v>10</v>
      </c>
      <c r="D25" s="41">
        <f t="shared" ref="D25" si="8">SUM(D26:D30)</f>
        <v>676425.65</v>
      </c>
      <c r="E25" s="41">
        <f>SUM(E26:E30)</f>
        <v>125925.98000000003</v>
      </c>
      <c r="F25" s="96">
        <f t="shared" ref="F25:H25" si="9">SUM(F26:F30)</f>
        <v>802351.63</v>
      </c>
      <c r="G25" s="41">
        <f t="shared" si="9"/>
        <v>675825.65</v>
      </c>
      <c r="H25" s="41">
        <f t="shared" si="9"/>
        <v>675825.65</v>
      </c>
    </row>
    <row r="26" spans="1:8" ht="15.75" customHeight="1" x14ac:dyDescent="0.25">
      <c r="A26" s="3"/>
      <c r="B26" s="8">
        <v>31</v>
      </c>
      <c r="C26" s="8" t="s">
        <v>11</v>
      </c>
      <c r="D26" s="41">
        <v>607825</v>
      </c>
      <c r="E26" s="42">
        <f t="shared" ref="E26:E30" si="10">SUM(F26-D26)</f>
        <v>101287.03000000003</v>
      </c>
      <c r="F26" s="96">
        <v>709112.03</v>
      </c>
      <c r="G26" s="41">
        <v>607825</v>
      </c>
      <c r="H26" s="41">
        <v>607825</v>
      </c>
    </row>
    <row r="27" spans="1:8" x14ac:dyDescent="0.25">
      <c r="A27" s="4"/>
      <c r="B27" s="4">
        <v>32</v>
      </c>
      <c r="C27" s="4" t="s">
        <v>22</v>
      </c>
      <c r="D27" s="41">
        <v>68087.649999999994</v>
      </c>
      <c r="E27" s="42">
        <f t="shared" si="10"/>
        <v>24108.33</v>
      </c>
      <c r="F27" s="96">
        <v>92195.98</v>
      </c>
      <c r="G27" s="41">
        <v>67487.649999999994</v>
      </c>
      <c r="H27" s="41">
        <v>67487.649999999994</v>
      </c>
    </row>
    <row r="28" spans="1:8" x14ac:dyDescent="0.25">
      <c r="A28" s="4"/>
      <c r="B28" s="4">
        <v>34</v>
      </c>
      <c r="C28" s="4" t="s">
        <v>84</v>
      </c>
      <c r="D28" s="41">
        <v>513</v>
      </c>
      <c r="E28" s="42">
        <f t="shared" si="10"/>
        <v>40</v>
      </c>
      <c r="F28" s="96">
        <v>553</v>
      </c>
      <c r="G28" s="41">
        <v>513</v>
      </c>
      <c r="H28" s="41">
        <v>513</v>
      </c>
    </row>
    <row r="29" spans="1:8" ht="38.25" x14ac:dyDescent="0.25">
      <c r="A29" s="4"/>
      <c r="B29" s="4">
        <v>37</v>
      </c>
      <c r="C29" s="30" t="s">
        <v>183</v>
      </c>
      <c r="D29" s="41">
        <v>0</v>
      </c>
      <c r="E29" s="42">
        <f t="shared" si="10"/>
        <v>110.59</v>
      </c>
      <c r="F29" s="96">
        <v>110.59</v>
      </c>
      <c r="G29" s="41">
        <v>0</v>
      </c>
      <c r="H29" s="41">
        <v>0</v>
      </c>
    </row>
    <row r="30" spans="1:8" x14ac:dyDescent="0.25">
      <c r="A30" s="4"/>
      <c r="B30" s="4">
        <v>38</v>
      </c>
      <c r="C30" s="4" t="s">
        <v>153</v>
      </c>
      <c r="D30" s="41">
        <v>0</v>
      </c>
      <c r="E30" s="42">
        <f t="shared" si="10"/>
        <v>380.03</v>
      </c>
      <c r="F30" s="96">
        <v>380.03</v>
      </c>
      <c r="G30" s="41">
        <v>0</v>
      </c>
      <c r="H30" s="41">
        <v>0</v>
      </c>
    </row>
    <row r="31" spans="1:8" ht="25.5" x14ac:dyDescent="0.25">
      <c r="A31" s="6">
        <v>4</v>
      </c>
      <c r="B31" s="7"/>
      <c r="C31" s="14" t="s">
        <v>12</v>
      </c>
      <c r="D31" s="41">
        <f t="shared" ref="D31" si="11">SUM(D32:D33)</f>
        <v>5547</v>
      </c>
      <c r="E31" s="41">
        <f>SUM(E32:E33)</f>
        <v>7732.5</v>
      </c>
      <c r="F31" s="96">
        <f t="shared" ref="F31:H31" si="12">SUM(F32:F33)</f>
        <v>13279.5</v>
      </c>
      <c r="G31" s="41">
        <f t="shared" si="12"/>
        <v>5217</v>
      </c>
      <c r="H31" s="41">
        <f t="shared" si="12"/>
        <v>5217</v>
      </c>
    </row>
    <row r="32" spans="1:8" ht="38.25" x14ac:dyDescent="0.25">
      <c r="A32" s="6"/>
      <c r="B32" s="8">
        <v>41</v>
      </c>
      <c r="C32" s="15" t="s">
        <v>13</v>
      </c>
      <c r="D32" s="42">
        <v>0</v>
      </c>
      <c r="E32" s="42">
        <f t="shared" ref="E32:E33" si="13">SUM(F32-D32)</f>
        <v>0</v>
      </c>
      <c r="F32" s="119">
        <v>0</v>
      </c>
      <c r="G32" s="42">
        <v>0</v>
      </c>
      <c r="H32" s="42">
        <v>0</v>
      </c>
    </row>
    <row r="33" spans="1:8" ht="38.25" x14ac:dyDescent="0.25">
      <c r="A33" s="8"/>
      <c r="B33" s="8">
        <v>42</v>
      </c>
      <c r="C33" s="31" t="s">
        <v>31</v>
      </c>
      <c r="D33" s="42">
        <v>5547</v>
      </c>
      <c r="E33" s="42">
        <f t="shared" si="13"/>
        <v>7732.5</v>
      </c>
      <c r="F33" s="119">
        <v>13279.5</v>
      </c>
      <c r="G33" s="42">
        <v>5217</v>
      </c>
      <c r="H33" s="42">
        <v>5217</v>
      </c>
    </row>
    <row r="36" spans="1:8" x14ac:dyDescent="0.25">
      <c r="A36" s="128" t="s">
        <v>182</v>
      </c>
      <c r="B36" s="128"/>
      <c r="C36" s="128"/>
      <c r="G36" s="23" t="s">
        <v>71</v>
      </c>
    </row>
    <row r="37" spans="1:8" x14ac:dyDescent="0.25">
      <c r="A37" s="126" t="s">
        <v>196</v>
      </c>
      <c r="B37" s="107"/>
      <c r="C37" s="107"/>
      <c r="G37" s="23" t="s">
        <v>72</v>
      </c>
    </row>
    <row r="38" spans="1:8" x14ac:dyDescent="0.25">
      <c r="A38" s="128" t="s">
        <v>202</v>
      </c>
      <c r="B38" s="128"/>
      <c r="C38" s="128"/>
    </row>
  </sheetData>
  <mergeCells count="7">
    <mergeCell ref="A36:C36"/>
    <mergeCell ref="A38:C38"/>
    <mergeCell ref="A21:H21"/>
    <mergeCell ref="A1:H1"/>
    <mergeCell ref="A3:H3"/>
    <mergeCell ref="A5:H5"/>
    <mergeCell ref="A7:H7"/>
  </mergeCells>
  <pageMargins left="0.7" right="0.7" top="0.75" bottom="0.75" header="0.3" footer="0.3"/>
  <pageSetup paperSize="9" scale="5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59"/>
  <sheetViews>
    <sheetView workbookViewId="0">
      <selection sqref="A1:F1"/>
    </sheetView>
  </sheetViews>
  <sheetFormatPr defaultRowHeight="15" x14ac:dyDescent="0.25"/>
  <cols>
    <col min="1" max="6" width="25.28515625" customWidth="1"/>
  </cols>
  <sheetData>
    <row r="1" spans="1:10" ht="42" customHeight="1" x14ac:dyDescent="0.25">
      <c r="A1" s="131" t="s">
        <v>171</v>
      </c>
      <c r="B1" s="131"/>
      <c r="C1" s="131"/>
      <c r="D1" s="131"/>
      <c r="E1" s="131"/>
      <c r="F1" s="131"/>
      <c r="G1" s="108"/>
      <c r="H1" s="108"/>
      <c r="I1" s="49"/>
      <c r="J1" s="49"/>
    </row>
    <row r="2" spans="1:10" ht="18" customHeight="1" x14ac:dyDescent="0.25">
      <c r="A2" s="13"/>
      <c r="B2" s="13"/>
      <c r="C2" s="13"/>
      <c r="D2" s="13"/>
      <c r="E2" s="13"/>
      <c r="F2" s="13"/>
    </row>
    <row r="3" spans="1:10" ht="15.75" customHeight="1" x14ac:dyDescent="0.25">
      <c r="A3" s="153" t="s">
        <v>19</v>
      </c>
      <c r="B3" s="153"/>
      <c r="C3" s="153"/>
      <c r="D3" s="153"/>
      <c r="E3" s="153"/>
      <c r="F3" s="153"/>
    </row>
    <row r="4" spans="1:10" ht="18" x14ac:dyDescent="0.25">
      <c r="B4" s="13"/>
      <c r="C4" s="13"/>
      <c r="D4" s="13"/>
      <c r="E4" s="2"/>
      <c r="F4" s="2"/>
    </row>
    <row r="5" spans="1:10" ht="18" customHeight="1" x14ac:dyDescent="0.25">
      <c r="A5" s="153" t="s">
        <v>4</v>
      </c>
      <c r="B5" s="153"/>
      <c r="C5" s="153"/>
      <c r="D5" s="153"/>
      <c r="E5" s="153"/>
      <c r="F5" s="153"/>
    </row>
    <row r="6" spans="1:10" ht="18" x14ac:dyDescent="0.25">
      <c r="A6" s="13"/>
      <c r="B6" s="13"/>
      <c r="C6" s="13"/>
      <c r="D6" s="13"/>
      <c r="E6" s="2"/>
      <c r="F6" s="2"/>
    </row>
    <row r="7" spans="1:10" ht="15.75" customHeight="1" x14ac:dyDescent="0.25">
      <c r="A7" s="153" t="s">
        <v>47</v>
      </c>
      <c r="B7" s="153"/>
      <c r="C7" s="153"/>
      <c r="D7" s="153"/>
      <c r="E7" s="153"/>
      <c r="F7" s="153"/>
    </row>
    <row r="8" spans="1:10" ht="18" x14ac:dyDescent="0.25">
      <c r="A8" s="13"/>
      <c r="B8" s="13"/>
      <c r="C8" s="13"/>
      <c r="D8" s="13"/>
      <c r="E8" s="2"/>
      <c r="F8" s="2"/>
    </row>
    <row r="9" spans="1:10" ht="25.5" x14ac:dyDescent="0.25">
      <c r="A9" s="12" t="s">
        <v>49</v>
      </c>
      <c r="B9" s="12" t="s">
        <v>33</v>
      </c>
      <c r="C9" s="12" t="s">
        <v>172</v>
      </c>
      <c r="D9" s="117" t="s">
        <v>175</v>
      </c>
      <c r="E9" s="12" t="s">
        <v>27</v>
      </c>
      <c r="F9" s="12" t="s">
        <v>34</v>
      </c>
    </row>
    <row r="10" spans="1:10" x14ac:dyDescent="0.25">
      <c r="A10" s="19" t="s">
        <v>0</v>
      </c>
      <c r="B10" s="39">
        <f t="shared" ref="B10" si="0">SUM(B11,B13,B15,B19,B28)</f>
        <v>679172.64999999991</v>
      </c>
      <c r="C10" s="39">
        <f t="shared" ref="C10:F10" si="1">SUM(C11,C13,C15,C19,C28)</f>
        <v>124438.56000000004</v>
      </c>
      <c r="D10" s="118">
        <f t="shared" si="1"/>
        <v>803611.21000000008</v>
      </c>
      <c r="E10" s="39">
        <f t="shared" si="1"/>
        <v>681042.64999999991</v>
      </c>
      <c r="F10" s="39">
        <f t="shared" si="1"/>
        <v>681042.64999999991</v>
      </c>
    </row>
    <row r="11" spans="1:10" x14ac:dyDescent="0.25">
      <c r="A11" s="14" t="s">
        <v>52</v>
      </c>
      <c r="B11" s="40">
        <f t="shared" ref="B11:F11" si="2">SUM(B12)</f>
        <v>2530</v>
      </c>
      <c r="C11" s="40">
        <f t="shared" si="2"/>
        <v>20713.919999999998</v>
      </c>
      <c r="D11" s="120">
        <f t="shared" si="2"/>
        <v>23243.919999999998</v>
      </c>
      <c r="E11" s="40">
        <f t="shared" si="2"/>
        <v>1600</v>
      </c>
      <c r="F11" s="40">
        <f t="shared" si="2"/>
        <v>1600</v>
      </c>
    </row>
    <row r="12" spans="1:10" ht="25.5" x14ac:dyDescent="0.25">
      <c r="A12" s="29" t="s">
        <v>147</v>
      </c>
      <c r="B12" s="42">
        <v>2530</v>
      </c>
      <c r="C12" s="42">
        <f>SUM(D12-B12)</f>
        <v>20713.919999999998</v>
      </c>
      <c r="D12" s="119">
        <v>23243.919999999998</v>
      </c>
      <c r="E12" s="42">
        <v>1600</v>
      </c>
      <c r="F12" s="42">
        <v>1600</v>
      </c>
    </row>
    <row r="13" spans="1:10" s="47" customFormat="1" x14ac:dyDescent="0.25">
      <c r="A13" s="14" t="s">
        <v>54</v>
      </c>
      <c r="B13" s="46">
        <f t="shared" ref="B13:F13" si="3">SUM(B14)</f>
        <v>534</v>
      </c>
      <c r="C13" s="46">
        <f t="shared" si="3"/>
        <v>0</v>
      </c>
      <c r="D13" s="121">
        <f t="shared" si="3"/>
        <v>534</v>
      </c>
      <c r="E13" s="46">
        <f t="shared" si="3"/>
        <v>734</v>
      </c>
      <c r="F13" s="46">
        <f t="shared" si="3"/>
        <v>734</v>
      </c>
    </row>
    <row r="14" spans="1:10" ht="25.5" x14ac:dyDescent="0.25">
      <c r="A14" s="10" t="s">
        <v>150</v>
      </c>
      <c r="B14" s="42">
        <v>534</v>
      </c>
      <c r="C14" s="42">
        <f>SUM(D14-B14)</f>
        <v>0</v>
      </c>
      <c r="D14" s="119">
        <v>534</v>
      </c>
      <c r="E14" s="42">
        <v>734</v>
      </c>
      <c r="F14" s="42">
        <v>734</v>
      </c>
    </row>
    <row r="15" spans="1:10" s="47" customFormat="1" ht="25.5" x14ac:dyDescent="0.25">
      <c r="A15" s="3" t="s">
        <v>51</v>
      </c>
      <c r="B15" s="48">
        <f t="shared" ref="B15" si="4">SUM(B16:B18)</f>
        <v>62279.82</v>
      </c>
      <c r="C15" s="48">
        <f t="shared" ref="C15:F15" si="5">SUM(C16:C18)</f>
        <v>8492.64</v>
      </c>
      <c r="D15" s="122">
        <f t="shared" si="5"/>
        <v>70772.459999999992</v>
      </c>
      <c r="E15" s="48">
        <f t="shared" si="5"/>
        <v>64879.82</v>
      </c>
      <c r="F15" s="48">
        <f t="shared" si="5"/>
        <v>64879.82</v>
      </c>
    </row>
    <row r="16" spans="1:10" ht="25.5" x14ac:dyDescent="0.25">
      <c r="A16" s="10" t="s">
        <v>151</v>
      </c>
      <c r="B16" s="41">
        <v>14740</v>
      </c>
      <c r="C16" s="42">
        <f t="shared" ref="C16:C18" si="6">SUM(D16-B16)</f>
        <v>5860</v>
      </c>
      <c r="D16" s="96">
        <v>20600</v>
      </c>
      <c r="E16" s="41">
        <v>17340</v>
      </c>
      <c r="F16" s="41">
        <v>17340</v>
      </c>
    </row>
    <row r="17" spans="1:6" ht="25.5" x14ac:dyDescent="0.25">
      <c r="A17" s="10" t="s">
        <v>148</v>
      </c>
      <c r="B17" s="41">
        <v>47539.82</v>
      </c>
      <c r="C17" s="42">
        <f t="shared" si="6"/>
        <v>2631.6399999999994</v>
      </c>
      <c r="D17" s="96">
        <v>50171.46</v>
      </c>
      <c r="E17" s="41">
        <v>47539.82</v>
      </c>
      <c r="F17" s="41">
        <v>47539.82</v>
      </c>
    </row>
    <row r="18" spans="1:6" ht="38.25" x14ac:dyDescent="0.25">
      <c r="A18" s="10" t="s">
        <v>184</v>
      </c>
      <c r="B18" s="41">
        <v>0</v>
      </c>
      <c r="C18" s="42">
        <f t="shared" si="6"/>
        <v>1</v>
      </c>
      <c r="D18" s="96">
        <v>1</v>
      </c>
      <c r="E18" s="41">
        <v>0</v>
      </c>
      <c r="F18" s="41">
        <v>0</v>
      </c>
    </row>
    <row r="19" spans="1:6" s="47" customFormat="1" x14ac:dyDescent="0.25">
      <c r="A19" s="19" t="s">
        <v>50</v>
      </c>
      <c r="B19" s="48">
        <f t="shared" ref="B19" si="7">SUM(B20:B27)</f>
        <v>612872.82999999996</v>
      </c>
      <c r="C19" s="48">
        <f t="shared" ref="C19:F19" si="8">SUM(C20:C27)</f>
        <v>94321.000000000044</v>
      </c>
      <c r="D19" s="122">
        <f t="shared" si="8"/>
        <v>707193.83000000007</v>
      </c>
      <c r="E19" s="48">
        <f t="shared" si="8"/>
        <v>612872.82999999996</v>
      </c>
      <c r="F19" s="48">
        <f t="shared" si="8"/>
        <v>612872.82999999996</v>
      </c>
    </row>
    <row r="20" spans="1:6" x14ac:dyDescent="0.25">
      <c r="A20" s="29" t="s">
        <v>149</v>
      </c>
      <c r="B20" s="41">
        <v>0</v>
      </c>
      <c r="C20" s="42">
        <f t="shared" ref="C20:C27" si="9">SUM(D20-B20)</f>
        <v>0</v>
      </c>
      <c r="D20" s="96">
        <v>0</v>
      </c>
      <c r="E20" s="41">
        <v>0</v>
      </c>
      <c r="F20" s="41">
        <v>0</v>
      </c>
    </row>
    <row r="21" spans="1:6" ht="25.5" x14ac:dyDescent="0.25">
      <c r="A21" s="10" t="s">
        <v>194</v>
      </c>
      <c r="B21" s="44">
        <v>0</v>
      </c>
      <c r="C21" s="42">
        <f t="shared" ref="C21" si="10">SUM(D21-B21)</f>
        <v>4165</v>
      </c>
      <c r="D21" s="44">
        <v>4165</v>
      </c>
      <c r="E21" s="44">
        <v>0</v>
      </c>
      <c r="F21" s="44">
        <v>0</v>
      </c>
    </row>
    <row r="22" spans="1:6" ht="25.5" x14ac:dyDescent="0.25">
      <c r="A22" s="10" t="s">
        <v>143</v>
      </c>
      <c r="B22" s="44">
        <v>0</v>
      </c>
      <c r="C22" s="42">
        <f t="shared" si="9"/>
        <v>0</v>
      </c>
      <c r="D22" s="44">
        <v>0</v>
      </c>
      <c r="E22" s="44">
        <v>0</v>
      </c>
      <c r="F22" s="44">
        <v>0</v>
      </c>
    </row>
    <row r="23" spans="1:6" ht="38.25" x14ac:dyDescent="0.25">
      <c r="A23" s="10" t="s">
        <v>144</v>
      </c>
      <c r="B23" s="44">
        <v>230</v>
      </c>
      <c r="C23" s="42">
        <f t="shared" si="9"/>
        <v>0</v>
      </c>
      <c r="D23" s="44">
        <v>230</v>
      </c>
      <c r="E23" s="44">
        <v>230</v>
      </c>
      <c r="F23" s="44">
        <v>230</v>
      </c>
    </row>
    <row r="24" spans="1:6" ht="38.25" x14ac:dyDescent="0.25">
      <c r="A24" s="29" t="s">
        <v>145</v>
      </c>
      <c r="B24" s="45">
        <v>609887.88</v>
      </c>
      <c r="C24" s="42">
        <f t="shared" si="9"/>
        <v>89876.920000000042</v>
      </c>
      <c r="D24" s="45">
        <v>699764.8</v>
      </c>
      <c r="E24" s="45">
        <v>609887.88</v>
      </c>
      <c r="F24" s="45">
        <v>609887.88</v>
      </c>
    </row>
    <row r="25" spans="1:6" ht="51" x14ac:dyDescent="0.25">
      <c r="A25" s="29" t="s">
        <v>154</v>
      </c>
      <c r="B25" s="45">
        <v>0</v>
      </c>
      <c r="C25" s="42">
        <f t="shared" si="9"/>
        <v>380.03</v>
      </c>
      <c r="D25" s="45">
        <v>380.03</v>
      </c>
      <c r="E25" s="45">
        <v>0</v>
      </c>
      <c r="F25" s="45">
        <v>0</v>
      </c>
    </row>
    <row r="26" spans="1:6" ht="25.5" x14ac:dyDescent="0.25">
      <c r="A26" s="10" t="s">
        <v>146</v>
      </c>
      <c r="B26" s="45">
        <v>2654</v>
      </c>
      <c r="C26" s="42">
        <f t="shared" si="9"/>
        <v>0</v>
      </c>
      <c r="D26" s="45">
        <v>2654</v>
      </c>
      <c r="E26" s="45">
        <v>2654</v>
      </c>
      <c r="F26" s="45">
        <v>2654</v>
      </c>
    </row>
    <row r="27" spans="1:6" ht="25.5" x14ac:dyDescent="0.25">
      <c r="A27" s="10" t="s">
        <v>168</v>
      </c>
      <c r="B27" s="44">
        <v>100.95</v>
      </c>
      <c r="C27" s="42">
        <f t="shared" si="9"/>
        <v>-100.95</v>
      </c>
      <c r="D27" s="44">
        <v>0</v>
      </c>
      <c r="E27" s="44">
        <v>100.95</v>
      </c>
      <c r="F27" s="44">
        <v>100.95</v>
      </c>
    </row>
    <row r="28" spans="1:6" s="47" customFormat="1" x14ac:dyDescent="0.25">
      <c r="A28" s="19" t="s">
        <v>163</v>
      </c>
      <c r="B28" s="48">
        <f t="shared" ref="B28:F28" si="11">SUM(B29)</f>
        <v>956</v>
      </c>
      <c r="C28" s="48">
        <f t="shared" si="11"/>
        <v>911</v>
      </c>
      <c r="D28" s="122">
        <f t="shared" si="11"/>
        <v>1867</v>
      </c>
      <c r="E28" s="48">
        <f t="shared" si="11"/>
        <v>956</v>
      </c>
      <c r="F28" s="48">
        <f t="shared" si="11"/>
        <v>956</v>
      </c>
    </row>
    <row r="29" spans="1:6" ht="25.5" x14ac:dyDescent="0.25">
      <c r="A29" s="10" t="s">
        <v>152</v>
      </c>
      <c r="B29" s="41">
        <v>956</v>
      </c>
      <c r="C29" s="42">
        <f>SUM(D29-B29)</f>
        <v>911</v>
      </c>
      <c r="D29" s="96">
        <v>1867</v>
      </c>
      <c r="E29" s="41">
        <v>956</v>
      </c>
      <c r="F29" s="41">
        <v>956</v>
      </c>
    </row>
    <row r="32" spans="1:6" ht="15.75" customHeight="1" x14ac:dyDescent="0.25">
      <c r="A32" s="153" t="s">
        <v>48</v>
      </c>
      <c r="B32" s="153"/>
      <c r="C32" s="153"/>
      <c r="D32" s="153"/>
      <c r="E32" s="153"/>
      <c r="F32" s="153"/>
    </row>
    <row r="33" spans="1:6" ht="18" x14ac:dyDescent="0.25">
      <c r="A33" s="13"/>
      <c r="B33" s="13"/>
      <c r="C33" s="13"/>
      <c r="D33" s="13"/>
      <c r="E33" s="2"/>
      <c r="F33" s="2"/>
    </row>
    <row r="34" spans="1:6" ht="25.5" x14ac:dyDescent="0.25">
      <c r="A34" s="12" t="s">
        <v>49</v>
      </c>
      <c r="B34" s="12" t="s">
        <v>33</v>
      </c>
      <c r="C34" s="12" t="s">
        <v>172</v>
      </c>
      <c r="D34" s="117" t="s">
        <v>175</v>
      </c>
      <c r="E34" s="12" t="s">
        <v>27</v>
      </c>
      <c r="F34" s="12" t="s">
        <v>34</v>
      </c>
    </row>
    <row r="35" spans="1:6" x14ac:dyDescent="0.25">
      <c r="A35" s="19" t="s">
        <v>1</v>
      </c>
      <c r="B35" s="39">
        <f t="shared" ref="B35" si="12">SUM(B36,B38,B40,B44,B53)</f>
        <v>681972.64999999991</v>
      </c>
      <c r="C35" s="39">
        <f t="shared" ref="C35:D35" si="13">SUM(C36,C38,C40,C44,C53)</f>
        <v>133658.48000000001</v>
      </c>
      <c r="D35" s="118">
        <f t="shared" si="13"/>
        <v>815631.13</v>
      </c>
      <c r="E35" s="39">
        <f t="shared" ref="E35" si="14">SUM(E36,E38,E40,E44,E53)</f>
        <v>681042.64999999991</v>
      </c>
      <c r="F35" s="39">
        <f t="shared" ref="F35" si="15">SUM(F36,F38,F40,F44,F53)</f>
        <v>681042.64999999991</v>
      </c>
    </row>
    <row r="36" spans="1:6" x14ac:dyDescent="0.25">
      <c r="A36" s="14" t="s">
        <v>52</v>
      </c>
      <c r="B36" s="40">
        <f t="shared" ref="B36" si="16">SUM(B37)</f>
        <v>2530</v>
      </c>
      <c r="C36" s="40">
        <f t="shared" ref="C36:D36" si="17">SUM(C37)</f>
        <v>20713.919999999998</v>
      </c>
      <c r="D36" s="120">
        <f t="shared" si="17"/>
        <v>23243.919999999998</v>
      </c>
      <c r="E36" s="40">
        <f t="shared" ref="E36" si="18">SUM(E37)</f>
        <v>1600</v>
      </c>
      <c r="F36" s="40">
        <f t="shared" ref="F36" si="19">SUM(F37)</f>
        <v>1600</v>
      </c>
    </row>
    <row r="37" spans="1:6" ht="25.5" x14ac:dyDescent="0.25">
      <c r="A37" s="29" t="s">
        <v>147</v>
      </c>
      <c r="B37" s="42">
        <v>2530</v>
      </c>
      <c r="C37" s="42">
        <f>SUM(D37-B37)</f>
        <v>20713.919999999998</v>
      </c>
      <c r="D37" s="119">
        <v>23243.919999999998</v>
      </c>
      <c r="E37" s="42">
        <v>1600</v>
      </c>
      <c r="F37" s="42">
        <v>1600</v>
      </c>
    </row>
    <row r="38" spans="1:6" x14ac:dyDescent="0.25">
      <c r="A38" s="14" t="s">
        <v>54</v>
      </c>
      <c r="B38" s="46">
        <f t="shared" ref="B38" si="20">SUM(B39)</f>
        <v>734</v>
      </c>
      <c r="C38" s="46">
        <f t="shared" ref="C38:D38" si="21">SUM(C39)</f>
        <v>-200</v>
      </c>
      <c r="D38" s="121">
        <f t="shared" si="21"/>
        <v>534</v>
      </c>
      <c r="E38" s="46">
        <f t="shared" ref="E38" si="22">SUM(E39)</f>
        <v>734</v>
      </c>
      <c r="F38" s="46">
        <f t="shared" ref="F38" si="23">SUM(F39)</f>
        <v>734</v>
      </c>
    </row>
    <row r="39" spans="1:6" ht="25.5" x14ac:dyDescent="0.25">
      <c r="A39" s="10" t="s">
        <v>150</v>
      </c>
      <c r="B39" s="42">
        <v>734</v>
      </c>
      <c r="C39" s="42">
        <f>SUM(D39-B39)</f>
        <v>-200</v>
      </c>
      <c r="D39" s="119">
        <v>534</v>
      </c>
      <c r="E39" s="42">
        <v>734</v>
      </c>
      <c r="F39" s="42">
        <v>734</v>
      </c>
    </row>
    <row r="40" spans="1:6" ht="25.5" x14ac:dyDescent="0.25">
      <c r="A40" s="3" t="s">
        <v>51</v>
      </c>
      <c r="B40" s="48">
        <f t="shared" ref="B40" si="24">SUM(B41:B43)</f>
        <v>64879.82</v>
      </c>
      <c r="C40" s="48">
        <f t="shared" ref="C40:F40" si="25">SUM(C41:C43)</f>
        <v>18215.339999999997</v>
      </c>
      <c r="D40" s="122">
        <f t="shared" si="25"/>
        <v>83095.16</v>
      </c>
      <c r="E40" s="48">
        <f t="shared" si="25"/>
        <v>64879.82</v>
      </c>
      <c r="F40" s="48">
        <f t="shared" si="25"/>
        <v>64879.82</v>
      </c>
    </row>
    <row r="41" spans="1:6" ht="25.5" x14ac:dyDescent="0.25">
      <c r="A41" s="10" t="s">
        <v>151</v>
      </c>
      <c r="B41" s="41">
        <v>17340</v>
      </c>
      <c r="C41" s="42">
        <f t="shared" ref="C41:C43" si="26">SUM(D41-B41)</f>
        <v>15582.699999999997</v>
      </c>
      <c r="D41" s="96">
        <v>32922.699999999997</v>
      </c>
      <c r="E41" s="41">
        <v>17340</v>
      </c>
      <c r="F41" s="41">
        <v>17340</v>
      </c>
    </row>
    <row r="42" spans="1:6" ht="25.5" x14ac:dyDescent="0.25">
      <c r="A42" s="10" t="s">
        <v>148</v>
      </c>
      <c r="B42" s="41">
        <v>47539.82</v>
      </c>
      <c r="C42" s="42">
        <f t="shared" si="26"/>
        <v>2631.6399999999994</v>
      </c>
      <c r="D42" s="96">
        <v>50171.46</v>
      </c>
      <c r="E42" s="41">
        <v>47539.82</v>
      </c>
      <c r="F42" s="41">
        <v>47539.82</v>
      </c>
    </row>
    <row r="43" spans="1:6" ht="38.25" x14ac:dyDescent="0.25">
      <c r="A43" s="10" t="s">
        <v>184</v>
      </c>
      <c r="B43" s="41">
        <v>0</v>
      </c>
      <c r="C43" s="42">
        <f t="shared" si="26"/>
        <v>1</v>
      </c>
      <c r="D43" s="96">
        <v>1</v>
      </c>
      <c r="E43" s="41">
        <v>0</v>
      </c>
      <c r="F43" s="41">
        <v>0</v>
      </c>
    </row>
    <row r="44" spans="1:6" x14ac:dyDescent="0.25">
      <c r="A44" s="19" t="s">
        <v>50</v>
      </c>
      <c r="B44" s="48">
        <f t="shared" ref="B44" si="27">SUM(B45:B52)</f>
        <v>612872.82999999996</v>
      </c>
      <c r="C44" s="48">
        <f t="shared" ref="C44:D44" si="28">SUM(C45:C52)</f>
        <v>94018.220000000016</v>
      </c>
      <c r="D44" s="122">
        <f t="shared" si="28"/>
        <v>706891.05</v>
      </c>
      <c r="E44" s="48">
        <f t="shared" ref="E44" si="29">SUM(E45:E52)</f>
        <v>612872.82999999996</v>
      </c>
      <c r="F44" s="48">
        <f t="shared" ref="F44" si="30">SUM(F45:F52)</f>
        <v>612872.82999999996</v>
      </c>
    </row>
    <row r="45" spans="1:6" x14ac:dyDescent="0.25">
      <c r="A45" s="29" t="s">
        <v>149</v>
      </c>
      <c r="B45" s="41">
        <v>0</v>
      </c>
      <c r="C45" s="42">
        <f t="shared" ref="C45:C52" si="31">SUM(D45-B45)</f>
        <v>0</v>
      </c>
      <c r="D45" s="96">
        <v>0</v>
      </c>
      <c r="E45" s="41">
        <v>0</v>
      </c>
      <c r="F45" s="41">
        <v>0</v>
      </c>
    </row>
    <row r="46" spans="1:6" ht="25.5" x14ac:dyDescent="0.25">
      <c r="A46" s="10" t="s">
        <v>194</v>
      </c>
      <c r="B46" s="44">
        <v>0</v>
      </c>
      <c r="C46" s="42">
        <f t="shared" ref="C46" si="32">SUM(D46-B46)</f>
        <v>0</v>
      </c>
      <c r="D46" s="44">
        <v>0</v>
      </c>
      <c r="E46" s="44">
        <v>0</v>
      </c>
      <c r="F46" s="44">
        <v>0</v>
      </c>
    </row>
    <row r="47" spans="1:6" ht="25.5" x14ac:dyDescent="0.25">
      <c r="A47" s="10" t="s">
        <v>143</v>
      </c>
      <c r="B47" s="44">
        <v>0</v>
      </c>
      <c r="C47" s="42">
        <f t="shared" si="31"/>
        <v>0</v>
      </c>
      <c r="D47" s="44">
        <v>0</v>
      </c>
      <c r="E47" s="44">
        <v>0</v>
      </c>
      <c r="F47" s="44">
        <v>0</v>
      </c>
    </row>
    <row r="48" spans="1:6" ht="38.25" x14ac:dyDescent="0.25">
      <c r="A48" s="10" t="s">
        <v>144</v>
      </c>
      <c r="B48" s="44">
        <v>230</v>
      </c>
      <c r="C48" s="42">
        <f t="shared" si="31"/>
        <v>206.88</v>
      </c>
      <c r="D48" s="44">
        <v>436.88</v>
      </c>
      <c r="E48" s="44">
        <v>230</v>
      </c>
      <c r="F48" s="44">
        <v>230</v>
      </c>
    </row>
    <row r="49" spans="1:6" ht="38.25" x14ac:dyDescent="0.25">
      <c r="A49" s="29" t="s">
        <v>145</v>
      </c>
      <c r="B49" s="45">
        <v>609887.88</v>
      </c>
      <c r="C49" s="42">
        <f t="shared" si="31"/>
        <v>93532.260000000009</v>
      </c>
      <c r="D49" s="45">
        <v>703420.14</v>
      </c>
      <c r="E49" s="45">
        <v>609887.88</v>
      </c>
      <c r="F49" s="45">
        <v>609887.88</v>
      </c>
    </row>
    <row r="50" spans="1:6" ht="51" x14ac:dyDescent="0.25">
      <c r="A50" s="29" t="s">
        <v>154</v>
      </c>
      <c r="B50" s="45">
        <v>0</v>
      </c>
      <c r="C50" s="42">
        <f t="shared" si="31"/>
        <v>380.03</v>
      </c>
      <c r="D50" s="45">
        <v>380.03</v>
      </c>
      <c r="E50" s="45">
        <v>0</v>
      </c>
      <c r="F50" s="45">
        <v>0</v>
      </c>
    </row>
    <row r="51" spans="1:6" ht="25.5" x14ac:dyDescent="0.25">
      <c r="A51" s="10" t="s">
        <v>146</v>
      </c>
      <c r="B51" s="45">
        <v>2654</v>
      </c>
      <c r="C51" s="42">
        <f t="shared" si="31"/>
        <v>0</v>
      </c>
      <c r="D51" s="45">
        <v>2654</v>
      </c>
      <c r="E51" s="45">
        <v>2654</v>
      </c>
      <c r="F51" s="45">
        <v>2654</v>
      </c>
    </row>
    <row r="52" spans="1:6" ht="25.5" x14ac:dyDescent="0.25">
      <c r="A52" s="10" t="s">
        <v>168</v>
      </c>
      <c r="B52" s="44">
        <v>100.95</v>
      </c>
      <c r="C52" s="42">
        <f t="shared" si="31"/>
        <v>-100.95</v>
      </c>
      <c r="D52" s="44">
        <v>0</v>
      </c>
      <c r="E52" s="44">
        <v>100.95</v>
      </c>
      <c r="F52" s="44">
        <v>100.95</v>
      </c>
    </row>
    <row r="53" spans="1:6" x14ac:dyDescent="0.25">
      <c r="A53" s="19" t="s">
        <v>163</v>
      </c>
      <c r="B53" s="48">
        <f t="shared" ref="B53" si="33">SUM(B54)</f>
        <v>956</v>
      </c>
      <c r="C53" s="48">
        <f t="shared" ref="C53:D53" si="34">SUM(C54)</f>
        <v>911</v>
      </c>
      <c r="D53" s="122">
        <f t="shared" si="34"/>
        <v>1867</v>
      </c>
      <c r="E53" s="48">
        <f t="shared" ref="E53" si="35">SUM(E54)</f>
        <v>956</v>
      </c>
      <c r="F53" s="48">
        <f t="shared" ref="F53" si="36">SUM(F54)</f>
        <v>956</v>
      </c>
    </row>
    <row r="54" spans="1:6" ht="25.5" x14ac:dyDescent="0.25">
      <c r="A54" s="10" t="s">
        <v>152</v>
      </c>
      <c r="B54" s="41">
        <v>956</v>
      </c>
      <c r="C54" s="42">
        <f>SUM(D54-B54)</f>
        <v>911</v>
      </c>
      <c r="D54" s="96">
        <v>1867</v>
      </c>
      <c r="E54" s="41">
        <v>956</v>
      </c>
      <c r="F54" s="41">
        <v>956</v>
      </c>
    </row>
    <row r="57" spans="1:6" x14ac:dyDescent="0.25">
      <c r="A57" s="128" t="s">
        <v>182</v>
      </c>
      <c r="B57" s="128"/>
      <c r="C57" s="128"/>
      <c r="E57" s="23" t="s">
        <v>71</v>
      </c>
    </row>
    <row r="58" spans="1:6" x14ac:dyDescent="0.25">
      <c r="A58" s="126" t="s">
        <v>197</v>
      </c>
      <c r="B58" s="107"/>
      <c r="C58" s="107"/>
      <c r="E58" s="23" t="s">
        <v>72</v>
      </c>
    </row>
    <row r="59" spans="1:6" x14ac:dyDescent="0.25">
      <c r="A59" s="128" t="s">
        <v>202</v>
      </c>
      <c r="B59" s="128"/>
      <c r="C59" s="128"/>
    </row>
  </sheetData>
  <mergeCells count="7">
    <mergeCell ref="A57:C57"/>
    <mergeCell ref="A59:C59"/>
    <mergeCell ref="A1:F1"/>
    <mergeCell ref="A3:F3"/>
    <mergeCell ref="A5:F5"/>
    <mergeCell ref="A7:F7"/>
    <mergeCell ref="A32:F32"/>
  </mergeCells>
  <pageMargins left="0.7" right="0.7" top="0.75" bottom="0.75" header="0.3" footer="0.3"/>
  <pageSetup paperSize="9" scale="5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J18"/>
  <sheetViews>
    <sheetView workbookViewId="0">
      <selection activeCell="A22" sqref="A22"/>
    </sheetView>
  </sheetViews>
  <sheetFormatPr defaultRowHeight="15" x14ac:dyDescent="0.25"/>
  <cols>
    <col min="1" max="1" width="37.7109375" customWidth="1"/>
    <col min="2" max="6" width="25.28515625" customWidth="1"/>
  </cols>
  <sheetData>
    <row r="1" spans="1:10" ht="42" customHeight="1" x14ac:dyDescent="0.25">
      <c r="A1" s="131" t="s">
        <v>171</v>
      </c>
      <c r="B1" s="131"/>
      <c r="C1" s="131"/>
      <c r="D1" s="131"/>
      <c r="E1" s="131"/>
      <c r="F1" s="131"/>
      <c r="G1" s="49"/>
      <c r="H1" s="49"/>
      <c r="I1" s="49"/>
      <c r="J1" s="49"/>
    </row>
    <row r="2" spans="1:10" ht="18" customHeight="1" x14ac:dyDescent="0.25">
      <c r="A2" s="1"/>
      <c r="B2" s="1"/>
      <c r="C2" s="1"/>
      <c r="D2" s="1"/>
      <c r="E2" s="1"/>
      <c r="F2" s="1"/>
    </row>
    <row r="3" spans="1:10" ht="15.75" x14ac:dyDescent="0.25">
      <c r="A3" s="153" t="s">
        <v>19</v>
      </c>
      <c r="B3" s="153"/>
      <c r="C3" s="153"/>
      <c r="D3" s="153"/>
      <c r="E3" s="155"/>
      <c r="F3" s="155"/>
    </row>
    <row r="4" spans="1:10" ht="18" x14ac:dyDescent="0.25">
      <c r="A4" s="1"/>
      <c r="B4" s="1"/>
      <c r="C4" s="1"/>
      <c r="D4" s="1"/>
      <c r="E4" s="2"/>
      <c r="F4" s="2"/>
    </row>
    <row r="5" spans="1:10" ht="18" customHeight="1" x14ac:dyDescent="0.25">
      <c r="A5" s="153" t="s">
        <v>4</v>
      </c>
      <c r="B5" s="156"/>
      <c r="C5" s="156"/>
      <c r="D5" s="156"/>
      <c r="E5" s="156"/>
      <c r="F5" s="156"/>
    </row>
    <row r="6" spans="1:10" ht="18" x14ac:dyDescent="0.25">
      <c r="A6" s="1"/>
      <c r="B6" s="1"/>
      <c r="C6" s="1"/>
      <c r="D6" s="1"/>
      <c r="E6" s="2"/>
      <c r="F6" s="2"/>
    </row>
    <row r="7" spans="1:10" ht="15.75" x14ac:dyDescent="0.25">
      <c r="A7" s="153" t="s">
        <v>14</v>
      </c>
      <c r="B7" s="154"/>
      <c r="C7" s="154"/>
      <c r="D7" s="154"/>
      <c r="E7" s="154"/>
      <c r="F7" s="154"/>
    </row>
    <row r="8" spans="1:10" ht="18" x14ac:dyDescent="0.25">
      <c r="A8" s="1"/>
      <c r="B8" s="1"/>
      <c r="C8" s="1"/>
      <c r="D8" s="1"/>
      <c r="E8" s="2"/>
      <c r="F8" s="2"/>
    </row>
    <row r="9" spans="1:10" ht="38.25" x14ac:dyDescent="0.25">
      <c r="A9" s="12" t="s">
        <v>49</v>
      </c>
      <c r="B9" s="12" t="s">
        <v>33</v>
      </c>
      <c r="C9" s="12" t="s">
        <v>172</v>
      </c>
      <c r="D9" s="12" t="s">
        <v>176</v>
      </c>
      <c r="E9" s="12" t="s">
        <v>27</v>
      </c>
      <c r="F9" s="12" t="s">
        <v>34</v>
      </c>
    </row>
    <row r="10" spans="1:10" ht="15.75" customHeight="1" x14ac:dyDescent="0.25">
      <c r="A10" s="3" t="s">
        <v>15</v>
      </c>
      <c r="B10" s="42">
        <v>681972.65</v>
      </c>
      <c r="C10" s="42">
        <f>SUM(D10-B10)</f>
        <v>133658.47999999998</v>
      </c>
      <c r="D10" s="119">
        <v>815631.13</v>
      </c>
      <c r="E10" s="42">
        <v>681042.65</v>
      </c>
      <c r="F10" s="42">
        <v>681042.65</v>
      </c>
    </row>
    <row r="11" spans="1:10" ht="15.75" customHeight="1" x14ac:dyDescent="0.25">
      <c r="A11" s="28" t="s">
        <v>85</v>
      </c>
      <c r="B11" s="42">
        <v>681972.65</v>
      </c>
      <c r="C11" s="42">
        <f t="shared" ref="C11:C13" si="0">SUM(D11-B11)</f>
        <v>133658.47999999998</v>
      </c>
      <c r="D11" s="119">
        <v>815631.13</v>
      </c>
      <c r="E11" s="42">
        <v>681042.65</v>
      </c>
      <c r="F11" s="42">
        <v>681042.65</v>
      </c>
    </row>
    <row r="12" spans="1:10" x14ac:dyDescent="0.25">
      <c r="A12" s="10" t="s">
        <v>86</v>
      </c>
      <c r="B12" s="42">
        <v>681972.65</v>
      </c>
      <c r="C12" s="42">
        <f t="shared" si="0"/>
        <v>133658.47999999998</v>
      </c>
      <c r="D12" s="119">
        <v>815631.13</v>
      </c>
      <c r="E12" s="42">
        <v>681042.65</v>
      </c>
      <c r="F12" s="42">
        <v>681042.65</v>
      </c>
    </row>
    <row r="13" spans="1:10" x14ac:dyDescent="0.25">
      <c r="A13" s="9" t="s">
        <v>87</v>
      </c>
      <c r="B13" s="42">
        <v>681972.65</v>
      </c>
      <c r="C13" s="42">
        <f t="shared" si="0"/>
        <v>133658.47999999998</v>
      </c>
      <c r="D13" s="119">
        <v>815631.13</v>
      </c>
      <c r="E13" s="42">
        <v>681042.65</v>
      </c>
      <c r="F13" s="42">
        <v>681042.65</v>
      </c>
    </row>
    <row r="16" spans="1:10" x14ac:dyDescent="0.25">
      <c r="A16" s="128" t="s">
        <v>182</v>
      </c>
      <c r="B16" s="128"/>
      <c r="C16" s="128"/>
      <c r="E16" s="23" t="s">
        <v>71</v>
      </c>
    </row>
    <row r="17" spans="1:5" x14ac:dyDescent="0.25">
      <c r="A17" s="126" t="s">
        <v>198</v>
      </c>
      <c r="B17" s="107"/>
      <c r="C17" s="107"/>
      <c r="E17" s="23" t="s">
        <v>72</v>
      </c>
    </row>
    <row r="18" spans="1:5" x14ac:dyDescent="0.25">
      <c r="A18" s="128" t="s">
        <v>202</v>
      </c>
      <c r="B18" s="128"/>
      <c r="C18" s="128"/>
    </row>
  </sheetData>
  <mergeCells count="6">
    <mergeCell ref="A16:C16"/>
    <mergeCell ref="A18:C18"/>
    <mergeCell ref="A1:F1"/>
    <mergeCell ref="A3:F3"/>
    <mergeCell ref="A5:F5"/>
    <mergeCell ref="A7:F7"/>
  </mergeCells>
  <pageMargins left="0.7" right="0.7" top="0.75" bottom="0.75" header="0.3" footer="0.3"/>
  <pageSetup paperSize="9" scale="7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J20"/>
  <sheetViews>
    <sheetView workbookViewId="0">
      <selection activeCell="A22" sqref="A22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8" width="25.28515625" customWidth="1"/>
  </cols>
  <sheetData>
    <row r="1" spans="1:10" ht="42" customHeight="1" x14ac:dyDescent="0.25">
      <c r="A1" s="157" t="s">
        <v>171</v>
      </c>
      <c r="B1" s="157"/>
      <c r="C1" s="157"/>
      <c r="D1" s="157"/>
      <c r="E1" s="157"/>
      <c r="F1" s="157"/>
      <c r="G1" s="157"/>
      <c r="H1" s="157"/>
      <c r="I1" s="49"/>
      <c r="J1" s="49"/>
    </row>
    <row r="2" spans="1:10" ht="18" customHeight="1" x14ac:dyDescent="0.25">
      <c r="A2" s="1"/>
      <c r="B2" s="1"/>
      <c r="C2" s="1"/>
      <c r="D2" s="1"/>
      <c r="E2" s="1"/>
      <c r="F2" s="1"/>
      <c r="G2" s="1"/>
      <c r="H2" s="1"/>
    </row>
    <row r="3" spans="1:10" ht="15.75" customHeight="1" x14ac:dyDescent="0.25">
      <c r="A3" s="153" t="s">
        <v>19</v>
      </c>
      <c r="B3" s="153"/>
      <c r="C3" s="153"/>
      <c r="D3" s="153"/>
      <c r="E3" s="153"/>
      <c r="F3" s="153"/>
      <c r="G3" s="153"/>
      <c r="H3" s="153"/>
    </row>
    <row r="4" spans="1:10" ht="18" x14ac:dyDescent="0.25">
      <c r="A4" s="1"/>
      <c r="B4" s="1"/>
      <c r="C4" s="1"/>
      <c r="D4" s="1"/>
      <c r="E4" s="1"/>
      <c r="F4" s="1"/>
      <c r="G4" s="2"/>
      <c r="H4" s="2"/>
    </row>
    <row r="5" spans="1:10" ht="18" customHeight="1" x14ac:dyDescent="0.25">
      <c r="A5" s="153" t="s">
        <v>56</v>
      </c>
      <c r="B5" s="153"/>
      <c r="C5" s="153"/>
      <c r="D5" s="153"/>
      <c r="E5" s="153"/>
      <c r="F5" s="153"/>
      <c r="G5" s="153"/>
      <c r="H5" s="153"/>
    </row>
    <row r="6" spans="1:10" ht="18" x14ac:dyDescent="0.25">
      <c r="A6" s="1"/>
      <c r="B6" s="1"/>
      <c r="C6" s="1"/>
      <c r="D6" s="1"/>
      <c r="E6" s="1"/>
      <c r="F6" s="1"/>
      <c r="G6" s="2"/>
      <c r="H6" s="2"/>
    </row>
    <row r="7" spans="1:10" ht="25.5" x14ac:dyDescent="0.25">
      <c r="A7" s="12" t="s">
        <v>5</v>
      </c>
      <c r="B7" s="11" t="s">
        <v>6</v>
      </c>
      <c r="C7" s="11" t="s">
        <v>32</v>
      </c>
      <c r="D7" s="12" t="s">
        <v>33</v>
      </c>
      <c r="E7" s="12" t="s">
        <v>172</v>
      </c>
      <c r="F7" s="12" t="s">
        <v>175</v>
      </c>
      <c r="G7" s="12" t="s">
        <v>27</v>
      </c>
      <c r="H7" s="12" t="s">
        <v>34</v>
      </c>
    </row>
    <row r="8" spans="1:10" x14ac:dyDescent="0.25">
      <c r="A8" s="17"/>
      <c r="B8" s="18"/>
      <c r="C8" s="16" t="s">
        <v>58</v>
      </c>
      <c r="D8" s="39">
        <v>0</v>
      </c>
      <c r="E8" s="39">
        <v>0</v>
      </c>
      <c r="F8" s="39">
        <v>0</v>
      </c>
      <c r="G8" s="39">
        <v>0</v>
      </c>
      <c r="H8" s="39">
        <v>0</v>
      </c>
    </row>
    <row r="9" spans="1:10" ht="25.5" x14ac:dyDescent="0.25">
      <c r="A9" s="3">
        <v>8</v>
      </c>
      <c r="B9" s="3"/>
      <c r="C9" s="3" t="s">
        <v>16</v>
      </c>
      <c r="D9" s="41">
        <v>0</v>
      </c>
      <c r="E9" s="41">
        <v>0</v>
      </c>
      <c r="F9" s="41">
        <v>0</v>
      </c>
      <c r="G9" s="41">
        <v>0</v>
      </c>
      <c r="H9" s="41">
        <v>0</v>
      </c>
    </row>
    <row r="10" spans="1:10" x14ac:dyDescent="0.25">
      <c r="A10" s="3"/>
      <c r="B10" s="8">
        <v>84</v>
      </c>
      <c r="C10" s="8" t="s">
        <v>23</v>
      </c>
      <c r="D10" s="41">
        <v>0</v>
      </c>
      <c r="E10" s="41">
        <v>0</v>
      </c>
      <c r="F10" s="41">
        <v>0</v>
      </c>
      <c r="G10" s="41">
        <v>0</v>
      </c>
      <c r="H10" s="41">
        <v>0</v>
      </c>
    </row>
    <row r="11" spans="1:10" x14ac:dyDescent="0.25">
      <c r="A11" s="3"/>
      <c r="B11" s="8"/>
      <c r="C11" s="20"/>
      <c r="D11" s="41"/>
      <c r="E11" s="41"/>
      <c r="F11" s="41"/>
      <c r="G11" s="41"/>
      <c r="H11" s="41"/>
    </row>
    <row r="12" spans="1:10" x14ac:dyDescent="0.25">
      <c r="A12" s="3"/>
      <c r="B12" s="8"/>
      <c r="C12" s="16" t="s">
        <v>61</v>
      </c>
      <c r="D12" s="48">
        <v>0</v>
      </c>
      <c r="E12" s="48">
        <v>0</v>
      </c>
      <c r="F12" s="48">
        <v>0</v>
      </c>
      <c r="G12" s="48">
        <v>0</v>
      </c>
      <c r="H12" s="48">
        <v>0</v>
      </c>
    </row>
    <row r="13" spans="1:10" ht="25.5" x14ac:dyDescent="0.25">
      <c r="A13" s="6">
        <v>5</v>
      </c>
      <c r="B13" s="7"/>
      <c r="C13" s="14" t="s">
        <v>17</v>
      </c>
      <c r="D13" s="41">
        <v>0</v>
      </c>
      <c r="E13" s="41">
        <v>0</v>
      </c>
      <c r="F13" s="41">
        <v>0</v>
      </c>
      <c r="G13" s="41">
        <v>0</v>
      </c>
      <c r="H13" s="41">
        <v>0</v>
      </c>
    </row>
    <row r="14" spans="1:10" ht="25.5" x14ac:dyDescent="0.25">
      <c r="A14" s="8"/>
      <c r="B14" s="8">
        <v>54</v>
      </c>
      <c r="C14" s="15" t="s">
        <v>24</v>
      </c>
      <c r="D14" s="41">
        <v>0</v>
      </c>
      <c r="E14" s="41">
        <v>0</v>
      </c>
      <c r="F14" s="41">
        <v>0</v>
      </c>
      <c r="G14" s="41">
        <v>0</v>
      </c>
      <c r="H14" s="41">
        <v>0</v>
      </c>
    </row>
    <row r="15" spans="1:10" x14ac:dyDescent="0.25">
      <c r="A15" s="53"/>
      <c r="B15" s="53"/>
      <c r="C15" s="54"/>
      <c r="D15" s="51"/>
      <c r="E15" s="51"/>
      <c r="F15" s="51"/>
      <c r="G15" s="51"/>
      <c r="H15" s="52"/>
    </row>
    <row r="17" spans="1:7" x14ac:dyDescent="0.25">
      <c r="A17" s="128" t="s">
        <v>182</v>
      </c>
      <c r="B17" s="128"/>
      <c r="C17" s="128"/>
      <c r="G17" s="23" t="s">
        <v>71</v>
      </c>
    </row>
    <row r="18" spans="1:7" x14ac:dyDescent="0.25">
      <c r="A18" s="126" t="s">
        <v>199</v>
      </c>
      <c r="B18" s="107"/>
      <c r="C18" s="107"/>
      <c r="G18" s="23" t="s">
        <v>72</v>
      </c>
    </row>
    <row r="19" spans="1:7" x14ac:dyDescent="0.25">
      <c r="A19" s="128" t="s">
        <v>202</v>
      </c>
      <c r="B19" s="128"/>
      <c r="C19" s="128"/>
    </row>
    <row r="20" spans="1:7" x14ac:dyDescent="0.25">
      <c r="A20" s="95"/>
      <c r="B20" s="95"/>
      <c r="C20" s="95"/>
    </row>
  </sheetData>
  <mergeCells count="5">
    <mergeCell ref="A19:C19"/>
    <mergeCell ref="A1:H1"/>
    <mergeCell ref="A3:H3"/>
    <mergeCell ref="A5:H5"/>
    <mergeCell ref="A17:C17"/>
  </mergeCells>
  <pageMargins left="0.7" right="0.7" top="0.75" bottom="0.75" header="0.3" footer="0.3"/>
  <pageSetup paperSize="9" scale="7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J21"/>
  <sheetViews>
    <sheetView workbookViewId="0">
      <selection activeCell="A26" sqref="A26"/>
    </sheetView>
  </sheetViews>
  <sheetFormatPr defaultRowHeight="15" x14ac:dyDescent="0.25"/>
  <cols>
    <col min="1" max="6" width="25.28515625" customWidth="1"/>
  </cols>
  <sheetData>
    <row r="1" spans="1:10" ht="42" customHeight="1" x14ac:dyDescent="0.25">
      <c r="A1" s="157" t="s">
        <v>171</v>
      </c>
      <c r="B1" s="157"/>
      <c r="C1" s="157"/>
      <c r="D1" s="157"/>
      <c r="E1" s="157"/>
      <c r="F1" s="157"/>
      <c r="G1" s="49"/>
      <c r="H1" s="49"/>
      <c r="I1" s="49"/>
      <c r="J1" s="49"/>
    </row>
    <row r="2" spans="1:10" ht="18" customHeight="1" x14ac:dyDescent="0.25">
      <c r="A2" s="13"/>
      <c r="B2" s="13"/>
      <c r="C2" s="13"/>
      <c r="D2" s="13"/>
      <c r="E2" s="13"/>
      <c r="F2" s="13"/>
    </row>
    <row r="3" spans="1:10" ht="15.75" customHeight="1" x14ac:dyDescent="0.25">
      <c r="A3" s="153" t="s">
        <v>19</v>
      </c>
      <c r="B3" s="153"/>
      <c r="C3" s="153"/>
      <c r="D3" s="153"/>
      <c r="E3" s="153"/>
      <c r="F3" s="153"/>
    </row>
    <row r="4" spans="1:10" ht="18" x14ac:dyDescent="0.25">
      <c r="A4" s="13"/>
      <c r="B4" s="13"/>
      <c r="C4" s="13"/>
      <c r="D4" s="13"/>
      <c r="E4" s="2"/>
      <c r="F4" s="2"/>
    </row>
    <row r="5" spans="1:10" ht="18" customHeight="1" x14ac:dyDescent="0.25">
      <c r="A5" s="153" t="s">
        <v>57</v>
      </c>
      <c r="B5" s="153"/>
      <c r="C5" s="153"/>
      <c r="D5" s="153"/>
      <c r="E5" s="153"/>
      <c r="F5" s="153"/>
    </row>
    <row r="6" spans="1:10" ht="18" x14ac:dyDescent="0.25">
      <c r="A6" s="13"/>
      <c r="B6" s="13"/>
      <c r="C6" s="13"/>
      <c r="D6" s="13"/>
      <c r="E6" s="2"/>
      <c r="F6" s="2"/>
    </row>
    <row r="7" spans="1:10" ht="25.5" x14ac:dyDescent="0.25">
      <c r="A7" s="11" t="s">
        <v>49</v>
      </c>
      <c r="B7" s="12" t="s">
        <v>33</v>
      </c>
      <c r="C7" s="12" t="s">
        <v>172</v>
      </c>
      <c r="D7" s="12" t="s">
        <v>175</v>
      </c>
      <c r="E7" s="12" t="s">
        <v>27</v>
      </c>
      <c r="F7" s="12" t="s">
        <v>34</v>
      </c>
    </row>
    <row r="8" spans="1:10" x14ac:dyDescent="0.25">
      <c r="A8" s="3" t="s">
        <v>58</v>
      </c>
      <c r="B8" s="48">
        <v>0</v>
      </c>
      <c r="C8" s="48">
        <v>0</v>
      </c>
      <c r="D8" s="48">
        <v>0</v>
      </c>
      <c r="E8" s="48">
        <v>0</v>
      </c>
      <c r="F8" s="48">
        <v>0</v>
      </c>
    </row>
    <row r="9" spans="1:10" ht="25.5" x14ac:dyDescent="0.25">
      <c r="A9" s="3" t="s">
        <v>59</v>
      </c>
      <c r="B9" s="41">
        <v>0</v>
      </c>
      <c r="C9" s="41">
        <v>0</v>
      </c>
      <c r="D9" s="41">
        <v>0</v>
      </c>
      <c r="E9" s="41">
        <v>0</v>
      </c>
      <c r="F9" s="41">
        <v>0</v>
      </c>
    </row>
    <row r="10" spans="1:10" ht="25.5" x14ac:dyDescent="0.25">
      <c r="A10" s="10" t="s">
        <v>60</v>
      </c>
      <c r="B10" s="41">
        <v>0</v>
      </c>
      <c r="C10" s="41">
        <v>0</v>
      </c>
      <c r="D10" s="41">
        <v>0</v>
      </c>
      <c r="E10" s="41">
        <v>0</v>
      </c>
      <c r="F10" s="41">
        <v>0</v>
      </c>
    </row>
    <row r="11" spans="1:10" x14ac:dyDescent="0.25">
      <c r="A11" s="10"/>
      <c r="B11" s="41"/>
      <c r="C11" s="41"/>
      <c r="D11" s="41"/>
      <c r="E11" s="41"/>
      <c r="F11" s="41"/>
    </row>
    <row r="12" spans="1:10" x14ac:dyDescent="0.25">
      <c r="A12" s="3" t="s">
        <v>61</v>
      </c>
      <c r="B12" s="48">
        <v>0</v>
      </c>
      <c r="C12" s="48">
        <v>0</v>
      </c>
      <c r="D12" s="48">
        <v>0</v>
      </c>
      <c r="E12" s="48">
        <v>0</v>
      </c>
      <c r="F12" s="48">
        <v>0</v>
      </c>
    </row>
    <row r="13" spans="1:10" x14ac:dyDescent="0.25">
      <c r="A13" s="14" t="s">
        <v>52</v>
      </c>
      <c r="B13" s="41">
        <v>0</v>
      </c>
      <c r="C13" s="41">
        <v>0</v>
      </c>
      <c r="D13" s="41">
        <v>0</v>
      </c>
      <c r="E13" s="41">
        <v>0</v>
      </c>
      <c r="F13" s="41">
        <v>0</v>
      </c>
    </row>
    <row r="14" spans="1:10" x14ac:dyDescent="0.25">
      <c r="A14" s="5" t="s">
        <v>53</v>
      </c>
      <c r="B14" s="41">
        <v>0</v>
      </c>
      <c r="C14" s="41">
        <v>0</v>
      </c>
      <c r="D14" s="41">
        <v>0</v>
      </c>
      <c r="E14" s="41">
        <v>0</v>
      </c>
      <c r="F14" s="41">
        <v>0</v>
      </c>
    </row>
    <row r="15" spans="1:10" x14ac:dyDescent="0.25">
      <c r="A15" s="14" t="s">
        <v>54</v>
      </c>
      <c r="B15" s="41">
        <v>0</v>
      </c>
      <c r="C15" s="41">
        <v>0</v>
      </c>
      <c r="D15" s="41">
        <v>0</v>
      </c>
      <c r="E15" s="41">
        <v>0</v>
      </c>
      <c r="F15" s="41">
        <v>0</v>
      </c>
    </row>
    <row r="16" spans="1:10" x14ac:dyDescent="0.25">
      <c r="A16" s="5" t="s">
        <v>55</v>
      </c>
      <c r="B16" s="41">
        <v>0</v>
      </c>
      <c r="C16" s="41">
        <v>0</v>
      </c>
      <c r="D16" s="41">
        <v>0</v>
      </c>
      <c r="E16" s="41">
        <v>0</v>
      </c>
      <c r="F16" s="41">
        <v>0</v>
      </c>
    </row>
    <row r="17" spans="1:6" x14ac:dyDescent="0.25">
      <c r="A17" s="50"/>
      <c r="B17" s="51"/>
      <c r="C17" s="51"/>
      <c r="D17" s="51"/>
      <c r="E17" s="51"/>
      <c r="F17" s="52"/>
    </row>
    <row r="19" spans="1:6" x14ac:dyDescent="0.25">
      <c r="A19" s="128" t="s">
        <v>182</v>
      </c>
      <c r="B19" s="128"/>
      <c r="C19" s="128"/>
      <c r="E19" s="23" t="s">
        <v>71</v>
      </c>
    </row>
    <row r="20" spans="1:6" x14ac:dyDescent="0.25">
      <c r="A20" s="126" t="s">
        <v>200</v>
      </c>
      <c r="B20" s="107"/>
      <c r="C20" s="107"/>
      <c r="E20" s="23" t="s">
        <v>72</v>
      </c>
    </row>
    <row r="21" spans="1:6" x14ac:dyDescent="0.25">
      <c r="A21" s="128" t="s">
        <v>202</v>
      </c>
      <c r="B21" s="128"/>
      <c r="C21" s="128"/>
    </row>
  </sheetData>
  <mergeCells count="5">
    <mergeCell ref="A21:C21"/>
    <mergeCell ref="A1:F1"/>
    <mergeCell ref="A3:F3"/>
    <mergeCell ref="A5:F5"/>
    <mergeCell ref="A19:C19"/>
  </mergeCells>
  <pageMargins left="0.7" right="0.7" top="0.75" bottom="0.75" header="0.3" footer="0.3"/>
  <pageSetup paperSize="9" scale="8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J158"/>
  <sheetViews>
    <sheetView workbookViewId="0">
      <selection sqref="A1:I1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8.7109375" customWidth="1"/>
    <col min="4" max="4" width="30" customWidth="1"/>
    <col min="5" max="5" width="25.28515625" customWidth="1"/>
    <col min="6" max="7" width="25.28515625" style="32" customWidth="1"/>
    <col min="8" max="9" width="25.28515625" customWidth="1"/>
  </cols>
  <sheetData>
    <row r="1" spans="1:10" ht="42" customHeight="1" x14ac:dyDescent="0.25">
      <c r="A1" s="157" t="s">
        <v>171</v>
      </c>
      <c r="B1" s="157"/>
      <c r="C1" s="157"/>
      <c r="D1" s="157"/>
      <c r="E1" s="157"/>
      <c r="F1" s="157"/>
      <c r="G1" s="157"/>
      <c r="H1" s="157"/>
      <c r="I1" s="157"/>
      <c r="J1" s="49"/>
    </row>
    <row r="2" spans="1:10" ht="18" x14ac:dyDescent="0.25">
      <c r="A2" s="21"/>
      <c r="B2" s="21"/>
      <c r="C2" s="21"/>
      <c r="D2" s="21"/>
      <c r="E2" s="21"/>
      <c r="F2" s="24"/>
      <c r="G2" s="24"/>
      <c r="H2" s="22"/>
      <c r="I2" s="22"/>
    </row>
    <row r="3" spans="1:10" ht="18" customHeight="1" x14ac:dyDescent="0.25">
      <c r="A3" s="157" t="s">
        <v>18</v>
      </c>
      <c r="B3" s="156"/>
      <c r="C3" s="156"/>
      <c r="D3" s="156"/>
      <c r="E3" s="156"/>
      <c r="F3" s="156"/>
      <c r="G3" s="156"/>
      <c r="H3" s="156"/>
      <c r="I3" s="156"/>
    </row>
    <row r="4" spans="1:10" ht="18" x14ac:dyDescent="0.25">
      <c r="A4" s="21"/>
      <c r="B4" s="21"/>
      <c r="C4" s="21"/>
      <c r="D4" s="21"/>
      <c r="E4" s="21"/>
      <c r="F4" s="24"/>
      <c r="G4" s="24"/>
      <c r="H4" s="22"/>
      <c r="I4" s="22"/>
    </row>
    <row r="5" spans="1:10" ht="25.5" x14ac:dyDescent="0.25">
      <c r="A5" s="173" t="s">
        <v>20</v>
      </c>
      <c r="B5" s="174"/>
      <c r="C5" s="175"/>
      <c r="D5" s="26" t="s">
        <v>21</v>
      </c>
      <c r="E5" s="25" t="s">
        <v>33</v>
      </c>
      <c r="F5" s="27" t="s">
        <v>172</v>
      </c>
      <c r="G5" s="27" t="s">
        <v>175</v>
      </c>
      <c r="H5" s="25" t="s">
        <v>27</v>
      </c>
      <c r="I5" s="25" t="s">
        <v>34</v>
      </c>
    </row>
    <row r="6" spans="1:10" x14ac:dyDescent="0.25">
      <c r="A6" s="176" t="s">
        <v>88</v>
      </c>
      <c r="B6" s="177"/>
      <c r="C6" s="177"/>
      <c r="D6" s="178"/>
      <c r="E6" s="96">
        <f>SUM(E7,E38,E91,E100,E105,E133,E141)</f>
        <v>681972.64999999991</v>
      </c>
      <c r="F6" s="96">
        <f>SUM(F7,F38,F91,F100,F105,F133,F141)</f>
        <v>133658.48000000001</v>
      </c>
      <c r="G6" s="96">
        <f>SUM(G7,G38,G91,G100,G105,G133,G141,)</f>
        <v>815631.13</v>
      </c>
      <c r="H6" s="96">
        <f>SUM(H7,H38,H91,H100,H105,H133,H141)</f>
        <v>681042.64999999991</v>
      </c>
      <c r="I6" s="96">
        <f>SUM(I7,I38,I91,I100,I105,I133,I141)</f>
        <v>681042.64999999991</v>
      </c>
    </row>
    <row r="7" spans="1:10" ht="38.25" x14ac:dyDescent="0.25">
      <c r="A7" s="167" t="s">
        <v>89</v>
      </c>
      <c r="B7" s="168"/>
      <c r="C7" s="169"/>
      <c r="D7" s="33" t="s">
        <v>90</v>
      </c>
      <c r="E7" s="96">
        <f>SUM(E8,E13,E17,E32)</f>
        <v>671240.7</v>
      </c>
      <c r="F7" s="96">
        <f>SUM(F8,F13,F17,F32)</f>
        <v>102465.51000000001</v>
      </c>
      <c r="G7" s="96">
        <f>SUM(G8,G13,G17,G32)</f>
        <v>773706.21</v>
      </c>
      <c r="H7" s="96">
        <f t="shared" ref="H7:I7" si="0">SUM(H8,H13,H17,H32)</f>
        <v>671240.7</v>
      </c>
      <c r="I7" s="96">
        <f t="shared" si="0"/>
        <v>671240.7</v>
      </c>
    </row>
    <row r="8" spans="1:10" ht="25.5" x14ac:dyDescent="0.25">
      <c r="A8" s="167" t="s">
        <v>91</v>
      </c>
      <c r="B8" s="168"/>
      <c r="C8" s="169"/>
      <c r="D8" s="33" t="s">
        <v>92</v>
      </c>
      <c r="E8" s="96">
        <f>SUM(E10)</f>
        <v>21688.799999999999</v>
      </c>
      <c r="F8" s="96">
        <f>SUM(F10)</f>
        <v>32.040000000000873</v>
      </c>
      <c r="G8" s="96">
        <f>SUM(G10)</f>
        <v>21720.84</v>
      </c>
      <c r="H8" s="96">
        <f t="shared" ref="H8:I8" si="1">SUM(H10)</f>
        <v>21688.799999999999</v>
      </c>
      <c r="I8" s="96">
        <f t="shared" si="1"/>
        <v>21688.799999999999</v>
      </c>
    </row>
    <row r="9" spans="1:10" ht="25.5" x14ac:dyDescent="0.25">
      <c r="A9" s="158" t="s">
        <v>93</v>
      </c>
      <c r="B9" s="159"/>
      <c r="C9" s="160"/>
      <c r="D9" s="34" t="s">
        <v>82</v>
      </c>
      <c r="E9" s="96"/>
      <c r="F9" s="96"/>
      <c r="G9" s="96"/>
      <c r="H9" s="96"/>
      <c r="I9" s="96"/>
    </row>
    <row r="10" spans="1:10" x14ac:dyDescent="0.25">
      <c r="A10" s="161">
        <v>3</v>
      </c>
      <c r="B10" s="162"/>
      <c r="C10" s="163"/>
      <c r="D10" s="35" t="s">
        <v>10</v>
      </c>
      <c r="E10" s="96">
        <f>SUM(E11:E12)</f>
        <v>21688.799999999999</v>
      </c>
      <c r="F10" s="96">
        <f>SUM(F11:F12)</f>
        <v>32.040000000000873</v>
      </c>
      <c r="G10" s="96">
        <f>SUM(G11:G12)</f>
        <v>21720.84</v>
      </c>
      <c r="H10" s="96">
        <f t="shared" ref="H10:I10" si="2">SUM(H11:H12)</f>
        <v>21688.799999999999</v>
      </c>
      <c r="I10" s="96">
        <f t="shared" si="2"/>
        <v>21688.799999999999</v>
      </c>
    </row>
    <row r="11" spans="1:10" x14ac:dyDescent="0.25">
      <c r="A11" s="164">
        <v>32</v>
      </c>
      <c r="B11" s="165"/>
      <c r="C11" s="166"/>
      <c r="D11" s="35" t="s">
        <v>22</v>
      </c>
      <c r="E11" s="96">
        <v>21188.799999999999</v>
      </c>
      <c r="F11" s="96">
        <f>SUM(G11-E11)</f>
        <v>-17.959999999999127</v>
      </c>
      <c r="G11" s="96">
        <v>21170.84</v>
      </c>
      <c r="H11" s="96">
        <v>21188.799999999999</v>
      </c>
      <c r="I11" s="96">
        <v>21188.799999999999</v>
      </c>
    </row>
    <row r="12" spans="1:10" x14ac:dyDescent="0.25">
      <c r="A12" s="164">
        <v>34</v>
      </c>
      <c r="B12" s="165"/>
      <c r="C12" s="166"/>
      <c r="D12" s="35" t="s">
        <v>84</v>
      </c>
      <c r="E12" s="96">
        <v>500</v>
      </c>
      <c r="F12" s="96">
        <f>SUM(G12-E12)</f>
        <v>50</v>
      </c>
      <c r="G12" s="96">
        <v>550</v>
      </c>
      <c r="H12" s="96">
        <v>500</v>
      </c>
      <c r="I12" s="96">
        <v>500</v>
      </c>
    </row>
    <row r="13" spans="1:10" ht="25.5" x14ac:dyDescent="0.25">
      <c r="A13" s="167" t="s">
        <v>94</v>
      </c>
      <c r="B13" s="168"/>
      <c r="C13" s="169"/>
      <c r="D13" s="33" t="s">
        <v>95</v>
      </c>
      <c r="E13" s="96">
        <f>SUM(E15)</f>
        <v>25851.02</v>
      </c>
      <c r="F13" s="96">
        <f>SUM(F15)</f>
        <v>-952.90000000000146</v>
      </c>
      <c r="G13" s="96">
        <f>SUM(G15)</f>
        <v>24898.12</v>
      </c>
      <c r="H13" s="96">
        <f t="shared" ref="H13:I13" si="3">SUM(H15)</f>
        <v>25851.02</v>
      </c>
      <c r="I13" s="96">
        <f t="shared" si="3"/>
        <v>25851.02</v>
      </c>
    </row>
    <row r="14" spans="1:10" ht="25.5" x14ac:dyDescent="0.25">
      <c r="A14" s="158" t="s">
        <v>93</v>
      </c>
      <c r="B14" s="159"/>
      <c r="C14" s="160"/>
      <c r="D14" s="34" t="s">
        <v>82</v>
      </c>
      <c r="E14" s="96"/>
      <c r="F14" s="96"/>
      <c r="G14" s="96"/>
      <c r="H14" s="96"/>
      <c r="I14" s="96"/>
    </row>
    <row r="15" spans="1:10" x14ac:dyDescent="0.25">
      <c r="A15" s="161">
        <v>3</v>
      </c>
      <c r="B15" s="162"/>
      <c r="C15" s="163"/>
      <c r="D15" s="35" t="s">
        <v>10</v>
      </c>
      <c r="E15" s="96">
        <f>SUM(E16)</f>
        <v>25851.02</v>
      </c>
      <c r="F15" s="96">
        <f>SUM(F16)</f>
        <v>-952.90000000000146</v>
      </c>
      <c r="G15" s="96">
        <f>SUM(G16)</f>
        <v>24898.12</v>
      </c>
      <c r="H15" s="96">
        <f t="shared" ref="H15:I15" si="4">SUM(H16)</f>
        <v>25851.02</v>
      </c>
      <c r="I15" s="96">
        <f t="shared" si="4"/>
        <v>25851.02</v>
      </c>
    </row>
    <row r="16" spans="1:10" x14ac:dyDescent="0.25">
      <c r="A16" s="164">
        <v>32</v>
      </c>
      <c r="B16" s="165"/>
      <c r="C16" s="166"/>
      <c r="D16" s="35" t="s">
        <v>22</v>
      </c>
      <c r="E16" s="96">
        <v>25851.02</v>
      </c>
      <c r="F16" s="96">
        <f>SUM(G16-E16)</f>
        <v>-952.90000000000146</v>
      </c>
      <c r="G16" s="96">
        <v>24898.12</v>
      </c>
      <c r="H16" s="96">
        <v>25851.02</v>
      </c>
      <c r="I16" s="96">
        <v>25851.02</v>
      </c>
    </row>
    <row r="17" spans="1:9" ht="25.5" x14ac:dyDescent="0.25">
      <c r="A17" s="167" t="s">
        <v>96</v>
      </c>
      <c r="B17" s="168"/>
      <c r="C17" s="169"/>
      <c r="D17" s="33" t="s">
        <v>97</v>
      </c>
      <c r="E17" s="96">
        <f>SUM(E19,E23,E27,E30)</f>
        <v>14238</v>
      </c>
      <c r="F17" s="96">
        <f t="shared" ref="F17:I17" si="5">SUM(F19,F23,F27,F30)</f>
        <v>13620.04</v>
      </c>
      <c r="G17" s="96">
        <f t="shared" si="5"/>
        <v>27858.04</v>
      </c>
      <c r="H17" s="96">
        <f t="shared" si="5"/>
        <v>14238</v>
      </c>
      <c r="I17" s="96">
        <f t="shared" si="5"/>
        <v>14238</v>
      </c>
    </row>
    <row r="18" spans="1:9" x14ac:dyDescent="0.25">
      <c r="A18" s="158" t="s">
        <v>98</v>
      </c>
      <c r="B18" s="159"/>
      <c r="C18" s="160"/>
      <c r="D18" s="34" t="s">
        <v>77</v>
      </c>
      <c r="E18" s="96"/>
      <c r="F18" s="96"/>
      <c r="G18" s="96"/>
      <c r="H18" s="96"/>
      <c r="I18" s="96"/>
    </row>
    <row r="19" spans="1:9" x14ac:dyDescent="0.25">
      <c r="A19" s="161">
        <v>3</v>
      </c>
      <c r="B19" s="162"/>
      <c r="C19" s="163"/>
      <c r="D19" s="35" t="s">
        <v>10</v>
      </c>
      <c r="E19" s="96">
        <f>SUM(E20:E21)</f>
        <v>734</v>
      </c>
      <c r="F19" s="96">
        <f>SUM(F20:F21)</f>
        <v>-200</v>
      </c>
      <c r="G19" s="96">
        <f>SUM(G20:G21)</f>
        <v>534</v>
      </c>
      <c r="H19" s="96">
        <f t="shared" ref="H19:I19" si="6">SUM(H20:H21)</f>
        <v>734</v>
      </c>
      <c r="I19" s="96">
        <f t="shared" si="6"/>
        <v>734</v>
      </c>
    </row>
    <row r="20" spans="1:9" x14ac:dyDescent="0.25">
      <c r="A20" s="164">
        <v>32</v>
      </c>
      <c r="B20" s="165"/>
      <c r="C20" s="166"/>
      <c r="D20" s="35" t="s">
        <v>22</v>
      </c>
      <c r="E20" s="96">
        <v>731</v>
      </c>
      <c r="F20" s="96">
        <f t="shared" ref="F20:F21" si="7">SUM(G20-E20)</f>
        <v>-200</v>
      </c>
      <c r="G20" s="96">
        <v>531</v>
      </c>
      <c r="H20" s="96">
        <v>731</v>
      </c>
      <c r="I20" s="96">
        <v>731</v>
      </c>
    </row>
    <row r="21" spans="1:9" x14ac:dyDescent="0.25">
      <c r="A21" s="164">
        <v>34</v>
      </c>
      <c r="B21" s="165"/>
      <c r="C21" s="166"/>
      <c r="D21" s="35" t="s">
        <v>84</v>
      </c>
      <c r="E21" s="96">
        <v>3</v>
      </c>
      <c r="F21" s="96">
        <f t="shared" si="7"/>
        <v>0</v>
      </c>
      <c r="G21" s="96">
        <v>3</v>
      </c>
      <c r="H21" s="96">
        <v>3</v>
      </c>
      <c r="I21" s="96">
        <v>3</v>
      </c>
    </row>
    <row r="22" spans="1:9" ht="25.5" x14ac:dyDescent="0.25">
      <c r="A22" s="158" t="s">
        <v>99</v>
      </c>
      <c r="B22" s="159"/>
      <c r="C22" s="160"/>
      <c r="D22" s="34" t="s">
        <v>79</v>
      </c>
      <c r="E22" s="96"/>
      <c r="F22" s="96"/>
      <c r="G22" s="96"/>
      <c r="H22" s="96"/>
      <c r="I22" s="96"/>
    </row>
    <row r="23" spans="1:9" x14ac:dyDescent="0.25">
      <c r="A23" s="161">
        <v>3</v>
      </c>
      <c r="B23" s="162"/>
      <c r="C23" s="163"/>
      <c r="D23" s="35" t="s">
        <v>10</v>
      </c>
      <c r="E23" s="96">
        <f>SUM(E24:E25)</f>
        <v>12840</v>
      </c>
      <c r="F23" s="96">
        <f>SUM(F24:F25)</f>
        <v>12582.7</v>
      </c>
      <c r="G23" s="96">
        <f>SUM(G24:G25)</f>
        <v>25422.7</v>
      </c>
      <c r="H23" s="96">
        <f t="shared" ref="H23:I23" si="8">SUM(H24:H25)</f>
        <v>12840</v>
      </c>
      <c r="I23" s="96">
        <f t="shared" si="8"/>
        <v>12840</v>
      </c>
    </row>
    <row r="24" spans="1:9" x14ac:dyDescent="0.25">
      <c r="A24" s="164">
        <v>32</v>
      </c>
      <c r="B24" s="165"/>
      <c r="C24" s="166"/>
      <c r="D24" s="35" t="s">
        <v>22</v>
      </c>
      <c r="E24" s="96">
        <v>12830</v>
      </c>
      <c r="F24" s="96">
        <f t="shared" ref="F24:F25" si="9">SUM(G24-E24)</f>
        <v>12592.7</v>
      </c>
      <c r="G24" s="96">
        <v>25422.7</v>
      </c>
      <c r="H24" s="96">
        <v>12830</v>
      </c>
      <c r="I24" s="96">
        <v>12830</v>
      </c>
    </row>
    <row r="25" spans="1:9" x14ac:dyDescent="0.25">
      <c r="A25" s="164">
        <v>34</v>
      </c>
      <c r="B25" s="165"/>
      <c r="C25" s="166"/>
      <c r="D25" s="35" t="s">
        <v>84</v>
      </c>
      <c r="E25" s="96">
        <v>10</v>
      </c>
      <c r="F25" s="96">
        <f t="shared" si="9"/>
        <v>-10</v>
      </c>
      <c r="G25" s="96">
        <v>0</v>
      </c>
      <c r="H25" s="96">
        <v>10</v>
      </c>
      <c r="I25" s="96">
        <v>10</v>
      </c>
    </row>
    <row r="26" spans="1:9" ht="25.5" x14ac:dyDescent="0.25">
      <c r="A26" s="158" t="s">
        <v>104</v>
      </c>
      <c r="B26" s="159"/>
      <c r="C26" s="160"/>
      <c r="D26" s="105" t="s">
        <v>74</v>
      </c>
      <c r="E26" s="96"/>
      <c r="F26" s="96"/>
      <c r="G26" s="96"/>
      <c r="H26" s="96"/>
      <c r="I26" s="96"/>
    </row>
    <row r="27" spans="1:9" x14ac:dyDescent="0.25">
      <c r="A27" s="161">
        <v>3</v>
      </c>
      <c r="B27" s="162"/>
      <c r="C27" s="163"/>
      <c r="D27" s="106" t="s">
        <v>10</v>
      </c>
      <c r="E27" s="96">
        <f>SUM(E28)</f>
        <v>0</v>
      </c>
      <c r="F27" s="96">
        <f>SUM(F28)</f>
        <v>825.34</v>
      </c>
      <c r="G27" s="96">
        <f>SUM(G28)</f>
        <v>825.34</v>
      </c>
      <c r="H27" s="96">
        <f t="shared" ref="H27:I27" si="10">SUM(H28)</f>
        <v>0</v>
      </c>
      <c r="I27" s="96">
        <f t="shared" si="10"/>
        <v>0</v>
      </c>
    </row>
    <row r="28" spans="1:9" x14ac:dyDescent="0.25">
      <c r="A28" s="164">
        <v>32</v>
      </c>
      <c r="B28" s="165"/>
      <c r="C28" s="166"/>
      <c r="D28" s="106" t="s">
        <v>22</v>
      </c>
      <c r="E28" s="96">
        <v>0</v>
      </c>
      <c r="F28" s="96">
        <f>SUM(G28-E28)</f>
        <v>825.34</v>
      </c>
      <c r="G28" s="96">
        <v>825.34</v>
      </c>
      <c r="H28" s="96">
        <v>0</v>
      </c>
      <c r="I28" s="96">
        <v>0</v>
      </c>
    </row>
    <row r="29" spans="1:9" x14ac:dyDescent="0.25">
      <c r="A29" s="158" t="s">
        <v>100</v>
      </c>
      <c r="B29" s="159"/>
      <c r="C29" s="160"/>
      <c r="D29" s="34" t="s">
        <v>101</v>
      </c>
      <c r="E29" s="96"/>
      <c r="F29" s="96"/>
      <c r="G29" s="96"/>
      <c r="H29" s="96"/>
      <c r="I29" s="96"/>
    </row>
    <row r="30" spans="1:9" x14ac:dyDescent="0.25">
      <c r="A30" s="161">
        <v>3</v>
      </c>
      <c r="B30" s="162"/>
      <c r="C30" s="163"/>
      <c r="D30" s="35" t="s">
        <v>10</v>
      </c>
      <c r="E30" s="96">
        <f>SUM(E31)</f>
        <v>664</v>
      </c>
      <c r="F30" s="96">
        <f>SUM(F31)</f>
        <v>412</v>
      </c>
      <c r="G30" s="96">
        <f>SUM(G31)</f>
        <v>1076</v>
      </c>
      <c r="H30" s="96">
        <f t="shared" ref="H30:I30" si="11">SUM(H31)</f>
        <v>664</v>
      </c>
      <c r="I30" s="96">
        <f t="shared" si="11"/>
        <v>664</v>
      </c>
    </row>
    <row r="31" spans="1:9" x14ac:dyDescent="0.25">
      <c r="A31" s="164">
        <v>32</v>
      </c>
      <c r="B31" s="165"/>
      <c r="C31" s="166"/>
      <c r="D31" s="35" t="s">
        <v>22</v>
      </c>
      <c r="E31" s="96">
        <v>664</v>
      </c>
      <c r="F31" s="96">
        <f>SUM(G31-E31)</f>
        <v>412</v>
      </c>
      <c r="G31" s="96">
        <v>1076</v>
      </c>
      <c r="H31" s="96">
        <v>664</v>
      </c>
      <c r="I31" s="96">
        <v>664</v>
      </c>
    </row>
    <row r="32" spans="1:9" ht="25.5" x14ac:dyDescent="0.25">
      <c r="A32" s="167" t="s">
        <v>102</v>
      </c>
      <c r="B32" s="168"/>
      <c r="C32" s="169"/>
      <c r="D32" s="33" t="s">
        <v>103</v>
      </c>
      <c r="E32" s="96">
        <f>SUM(E34)</f>
        <v>609462.88</v>
      </c>
      <c r="F32" s="96">
        <f>SUM(F34)</f>
        <v>89766.330000000016</v>
      </c>
      <c r="G32" s="96">
        <f>SUM(G34)</f>
        <v>699229.21</v>
      </c>
      <c r="H32" s="96">
        <f t="shared" ref="H32:I32" si="12">SUM(H34)</f>
        <v>609462.88</v>
      </c>
      <c r="I32" s="96">
        <f t="shared" si="12"/>
        <v>609462.88</v>
      </c>
    </row>
    <row r="33" spans="1:9" ht="25.5" x14ac:dyDescent="0.25">
      <c r="A33" s="158" t="s">
        <v>104</v>
      </c>
      <c r="B33" s="159"/>
      <c r="C33" s="160"/>
      <c r="D33" s="34" t="s">
        <v>74</v>
      </c>
      <c r="E33" s="96"/>
      <c r="F33" s="96"/>
      <c r="G33" s="96"/>
      <c r="H33" s="96"/>
      <c r="I33" s="96"/>
    </row>
    <row r="34" spans="1:9" x14ac:dyDescent="0.25">
      <c r="A34" s="161">
        <v>3</v>
      </c>
      <c r="B34" s="162"/>
      <c r="C34" s="163"/>
      <c r="D34" s="35" t="s">
        <v>10</v>
      </c>
      <c r="E34" s="96">
        <f>SUM(E35:E37)</f>
        <v>609462.88</v>
      </c>
      <c r="F34" s="96">
        <f>SUM(F35:F37)</f>
        <v>89766.330000000016</v>
      </c>
      <c r="G34" s="96">
        <f>SUM(G35:G37)</f>
        <v>699229.21</v>
      </c>
      <c r="H34" s="96">
        <f t="shared" ref="H34:I34" si="13">SUM(H35:H37)</f>
        <v>609462.88</v>
      </c>
      <c r="I34" s="96">
        <f t="shared" si="13"/>
        <v>609462.88</v>
      </c>
    </row>
    <row r="35" spans="1:9" x14ac:dyDescent="0.25">
      <c r="A35" s="164">
        <v>31</v>
      </c>
      <c r="B35" s="165"/>
      <c r="C35" s="166"/>
      <c r="D35" s="35" t="s">
        <v>11</v>
      </c>
      <c r="E35" s="96">
        <v>607798.44999999995</v>
      </c>
      <c r="F35" s="96">
        <f t="shared" ref="F35:F37" si="14">SUM(G35-E35)</f>
        <v>89442.760000000009</v>
      </c>
      <c r="G35" s="96">
        <v>697241.21</v>
      </c>
      <c r="H35" s="96">
        <v>607798.44999999995</v>
      </c>
      <c r="I35" s="96">
        <v>607798.44999999995</v>
      </c>
    </row>
    <row r="36" spans="1:9" x14ac:dyDescent="0.25">
      <c r="A36" s="164">
        <v>32</v>
      </c>
      <c r="B36" s="165"/>
      <c r="C36" s="166"/>
      <c r="D36" s="35" t="s">
        <v>22</v>
      </c>
      <c r="E36" s="96">
        <v>1664.43</v>
      </c>
      <c r="F36" s="96">
        <f t="shared" si="14"/>
        <v>323.56999999999994</v>
      </c>
      <c r="G36" s="96">
        <v>1988</v>
      </c>
      <c r="H36" s="96">
        <v>1664.43</v>
      </c>
      <c r="I36" s="96">
        <v>1664.43</v>
      </c>
    </row>
    <row r="37" spans="1:9" x14ac:dyDescent="0.25">
      <c r="A37" s="164">
        <v>34</v>
      </c>
      <c r="B37" s="165"/>
      <c r="C37" s="166"/>
      <c r="D37" s="35" t="s">
        <v>84</v>
      </c>
      <c r="E37" s="96"/>
      <c r="F37" s="96">
        <f t="shared" si="14"/>
        <v>0</v>
      </c>
      <c r="G37" s="96">
        <v>0</v>
      </c>
      <c r="H37" s="96"/>
      <c r="I37" s="96"/>
    </row>
    <row r="38" spans="1:9" ht="25.5" x14ac:dyDescent="0.25">
      <c r="A38" s="167" t="s">
        <v>105</v>
      </c>
      <c r="B38" s="168"/>
      <c r="C38" s="169"/>
      <c r="D38" s="33" t="s">
        <v>106</v>
      </c>
      <c r="E38" s="96">
        <f>SUM(E39,E43,E51,E56,E63,E67,E71,E75,E81,E85)</f>
        <v>4584.95</v>
      </c>
      <c r="F38" s="96">
        <f t="shared" ref="F38:I38" si="15">SUM(F39,F43,F51,F56,F63,F67,F71,F75,F81,F85)</f>
        <v>23760.440000000002</v>
      </c>
      <c r="G38" s="96">
        <f>SUM(G39,G43,G51,G56,G63,G67,G71,G75,G81,G85)</f>
        <v>28345.39</v>
      </c>
      <c r="H38" s="96">
        <f t="shared" si="15"/>
        <v>4584.95</v>
      </c>
      <c r="I38" s="96">
        <f t="shared" si="15"/>
        <v>4584.95</v>
      </c>
    </row>
    <row r="39" spans="1:9" ht="25.5" x14ac:dyDescent="0.25">
      <c r="A39" s="167" t="s">
        <v>164</v>
      </c>
      <c r="B39" s="168"/>
      <c r="C39" s="169"/>
      <c r="D39" s="38" t="s">
        <v>165</v>
      </c>
      <c r="E39" s="96">
        <f>SUM(E41)</f>
        <v>0</v>
      </c>
      <c r="F39" s="96">
        <f>SUM(F41)</f>
        <v>7208.26</v>
      </c>
      <c r="G39" s="96">
        <f>SUM(G41)</f>
        <v>7208.26</v>
      </c>
      <c r="H39" s="96">
        <f t="shared" ref="H39:I39" si="16">SUM(H41)</f>
        <v>0</v>
      </c>
      <c r="I39" s="96">
        <f t="shared" si="16"/>
        <v>0</v>
      </c>
    </row>
    <row r="40" spans="1:9" x14ac:dyDescent="0.25">
      <c r="A40" s="158" t="s">
        <v>123</v>
      </c>
      <c r="B40" s="159"/>
      <c r="C40" s="160"/>
      <c r="D40" s="36" t="s">
        <v>81</v>
      </c>
      <c r="E40" s="96"/>
      <c r="F40" s="96"/>
      <c r="G40" s="96"/>
      <c r="H40" s="96"/>
      <c r="I40" s="96"/>
    </row>
    <row r="41" spans="1:9" x14ac:dyDescent="0.25">
      <c r="A41" s="161">
        <v>3</v>
      </c>
      <c r="B41" s="162"/>
      <c r="C41" s="163"/>
      <c r="D41" s="37" t="s">
        <v>10</v>
      </c>
      <c r="E41" s="96">
        <f>SUM(E42:E42)</f>
        <v>0</v>
      </c>
      <c r="F41" s="96">
        <f>SUM(F42:F42)</f>
        <v>7208.26</v>
      </c>
      <c r="G41" s="96">
        <f>SUM(G42:G42)</f>
        <v>7208.26</v>
      </c>
      <c r="H41" s="96">
        <f>SUM(H42:H42)</f>
        <v>0</v>
      </c>
      <c r="I41" s="96">
        <f>SUM(I42:I42)</f>
        <v>0</v>
      </c>
    </row>
    <row r="42" spans="1:9" x14ac:dyDescent="0.25">
      <c r="A42" s="164">
        <v>32</v>
      </c>
      <c r="B42" s="165"/>
      <c r="C42" s="166"/>
      <c r="D42" s="37" t="s">
        <v>22</v>
      </c>
      <c r="E42" s="96">
        <v>0</v>
      </c>
      <c r="F42" s="96">
        <f>SUM(G42-E42)</f>
        <v>7208.26</v>
      </c>
      <c r="G42" s="96">
        <v>7208.26</v>
      </c>
      <c r="H42" s="96">
        <v>0</v>
      </c>
      <c r="I42" s="96">
        <v>0</v>
      </c>
    </row>
    <row r="43" spans="1:9" x14ac:dyDescent="0.25">
      <c r="A43" s="167" t="s">
        <v>155</v>
      </c>
      <c r="B43" s="168"/>
      <c r="C43" s="169"/>
      <c r="D43" s="38" t="s">
        <v>156</v>
      </c>
      <c r="E43" s="96">
        <f>SUM(E45,E48)</f>
        <v>100.95</v>
      </c>
      <c r="F43" s="96">
        <f t="shared" ref="F43:I43" si="17">SUM(F45,F48)</f>
        <v>-99.95</v>
      </c>
      <c r="G43" s="96">
        <f t="shared" si="17"/>
        <v>1</v>
      </c>
      <c r="H43" s="96">
        <f t="shared" si="17"/>
        <v>100.95</v>
      </c>
      <c r="I43" s="96">
        <f t="shared" si="17"/>
        <v>100.95</v>
      </c>
    </row>
    <row r="44" spans="1:9" x14ac:dyDescent="0.25">
      <c r="A44" s="158" t="s">
        <v>123</v>
      </c>
      <c r="B44" s="159"/>
      <c r="C44" s="160"/>
      <c r="D44" s="105" t="s">
        <v>81</v>
      </c>
      <c r="E44" s="96"/>
      <c r="F44" s="96"/>
      <c r="G44" s="96"/>
      <c r="H44" s="96"/>
      <c r="I44" s="96"/>
    </row>
    <row r="45" spans="1:9" x14ac:dyDescent="0.25">
      <c r="A45" s="161">
        <v>3</v>
      </c>
      <c r="B45" s="162"/>
      <c r="C45" s="163"/>
      <c r="D45" s="106" t="s">
        <v>10</v>
      </c>
      <c r="E45" s="96">
        <f>SUM(E46)</f>
        <v>0</v>
      </c>
      <c r="F45" s="96">
        <f t="shared" ref="F45:I45" si="18">SUM(F46)</f>
        <v>1</v>
      </c>
      <c r="G45" s="96">
        <f t="shared" si="18"/>
        <v>1</v>
      </c>
      <c r="H45" s="96">
        <f t="shared" si="18"/>
        <v>0</v>
      </c>
      <c r="I45" s="96">
        <f t="shared" si="18"/>
        <v>0</v>
      </c>
    </row>
    <row r="46" spans="1:9" x14ac:dyDescent="0.25">
      <c r="A46" s="164">
        <v>31</v>
      </c>
      <c r="B46" s="165"/>
      <c r="C46" s="166"/>
      <c r="D46" s="106" t="s">
        <v>11</v>
      </c>
      <c r="E46" s="96">
        <v>0</v>
      </c>
      <c r="F46" s="96">
        <f t="shared" ref="F46" si="19">SUM(G46-E46)</f>
        <v>1</v>
      </c>
      <c r="G46" s="96">
        <v>1</v>
      </c>
      <c r="H46" s="96">
        <v>0</v>
      </c>
      <c r="I46" s="96">
        <v>0</v>
      </c>
    </row>
    <row r="47" spans="1:9" ht="25.5" x14ac:dyDescent="0.25">
      <c r="A47" s="158" t="s">
        <v>166</v>
      </c>
      <c r="B47" s="159"/>
      <c r="C47" s="160"/>
      <c r="D47" s="36" t="s">
        <v>167</v>
      </c>
      <c r="E47" s="96"/>
      <c r="F47" s="96"/>
      <c r="G47" s="96"/>
      <c r="H47" s="96"/>
      <c r="I47" s="96"/>
    </row>
    <row r="48" spans="1:9" x14ac:dyDescent="0.25">
      <c r="A48" s="161">
        <v>3</v>
      </c>
      <c r="B48" s="162"/>
      <c r="C48" s="163"/>
      <c r="D48" s="37" t="s">
        <v>10</v>
      </c>
      <c r="E48" s="96">
        <f t="shared" ref="E48" si="20">SUM(E49:E50)</f>
        <v>100.95</v>
      </c>
      <c r="F48" s="96">
        <f t="shared" ref="F48:I48" si="21">SUM(F49:F50)</f>
        <v>-100.95</v>
      </c>
      <c r="G48" s="96">
        <f t="shared" si="21"/>
        <v>0</v>
      </c>
      <c r="H48" s="96">
        <f t="shared" si="21"/>
        <v>100.95</v>
      </c>
      <c r="I48" s="96">
        <f t="shared" si="21"/>
        <v>100.95</v>
      </c>
    </row>
    <row r="49" spans="1:9" x14ac:dyDescent="0.25">
      <c r="A49" s="164">
        <v>31</v>
      </c>
      <c r="B49" s="165"/>
      <c r="C49" s="166"/>
      <c r="D49" s="37" t="s">
        <v>11</v>
      </c>
      <c r="E49" s="96">
        <v>26.55</v>
      </c>
      <c r="F49" s="96">
        <f t="shared" ref="F49:F50" si="22">SUM(G49-E49)</f>
        <v>-26.55</v>
      </c>
      <c r="G49" s="96">
        <v>0</v>
      </c>
      <c r="H49" s="96">
        <v>26.55</v>
      </c>
      <c r="I49" s="96">
        <v>26.55</v>
      </c>
    </row>
    <row r="50" spans="1:9" x14ac:dyDescent="0.25">
      <c r="A50" s="164">
        <v>32</v>
      </c>
      <c r="B50" s="165"/>
      <c r="C50" s="166"/>
      <c r="D50" s="37" t="s">
        <v>22</v>
      </c>
      <c r="E50" s="96">
        <v>74.400000000000006</v>
      </c>
      <c r="F50" s="96">
        <f t="shared" si="22"/>
        <v>-74.400000000000006</v>
      </c>
      <c r="G50" s="96">
        <v>0</v>
      </c>
      <c r="H50" s="96">
        <v>74.400000000000006</v>
      </c>
      <c r="I50" s="96">
        <v>74.400000000000006</v>
      </c>
    </row>
    <row r="51" spans="1:9" x14ac:dyDescent="0.25">
      <c r="A51" s="167" t="s">
        <v>177</v>
      </c>
      <c r="B51" s="168"/>
      <c r="C51" s="169"/>
      <c r="D51" s="104" t="s">
        <v>178</v>
      </c>
      <c r="E51" s="96">
        <f>SUM(E53)</f>
        <v>0</v>
      </c>
      <c r="F51" s="96">
        <f>SUM(F53)</f>
        <v>13504.66</v>
      </c>
      <c r="G51" s="96">
        <f>SUM(G53)</f>
        <v>13504.66</v>
      </c>
      <c r="H51" s="96">
        <f t="shared" ref="H51:I51" si="23">SUM(H53)</f>
        <v>0</v>
      </c>
      <c r="I51" s="96">
        <f t="shared" si="23"/>
        <v>0</v>
      </c>
    </row>
    <row r="52" spans="1:9" x14ac:dyDescent="0.25">
      <c r="A52" s="158" t="s">
        <v>123</v>
      </c>
      <c r="B52" s="159"/>
      <c r="C52" s="160"/>
      <c r="D52" s="105" t="s">
        <v>81</v>
      </c>
      <c r="E52" s="96"/>
      <c r="F52" s="96"/>
      <c r="G52" s="96"/>
      <c r="H52" s="96"/>
      <c r="I52" s="96"/>
    </row>
    <row r="53" spans="1:9" x14ac:dyDescent="0.25">
      <c r="A53" s="161">
        <v>3</v>
      </c>
      <c r="B53" s="162"/>
      <c r="C53" s="163"/>
      <c r="D53" s="106" t="s">
        <v>10</v>
      </c>
      <c r="E53" s="96">
        <f>SUM(E54:E55)</f>
        <v>0</v>
      </c>
      <c r="F53" s="96">
        <f t="shared" ref="F53:I53" si="24">SUM(F54:F55)</f>
        <v>13504.66</v>
      </c>
      <c r="G53" s="96">
        <f t="shared" si="24"/>
        <v>13504.66</v>
      </c>
      <c r="H53" s="96">
        <f t="shared" si="24"/>
        <v>0</v>
      </c>
      <c r="I53" s="96">
        <f t="shared" si="24"/>
        <v>0</v>
      </c>
    </row>
    <row r="54" spans="1:9" x14ac:dyDescent="0.25">
      <c r="A54" s="164">
        <v>31</v>
      </c>
      <c r="B54" s="165"/>
      <c r="C54" s="166"/>
      <c r="D54" s="106" t="s">
        <v>11</v>
      </c>
      <c r="E54" s="96">
        <v>0</v>
      </c>
      <c r="F54" s="96">
        <f>SUM(G54-E54)</f>
        <v>11870.82</v>
      </c>
      <c r="G54" s="96">
        <v>11870.82</v>
      </c>
      <c r="H54" s="96">
        <v>0</v>
      </c>
      <c r="I54" s="96">
        <v>0</v>
      </c>
    </row>
    <row r="55" spans="1:9" x14ac:dyDescent="0.25">
      <c r="A55" s="164">
        <v>32</v>
      </c>
      <c r="B55" s="165"/>
      <c r="C55" s="166"/>
      <c r="D55" s="106" t="s">
        <v>22</v>
      </c>
      <c r="E55" s="96">
        <v>0</v>
      </c>
      <c r="F55" s="96">
        <f>SUM(G55-E55)</f>
        <v>1633.84</v>
      </c>
      <c r="G55" s="96">
        <v>1633.84</v>
      </c>
      <c r="H55" s="96">
        <v>0</v>
      </c>
      <c r="I55" s="96">
        <v>0</v>
      </c>
    </row>
    <row r="56" spans="1:9" ht="25.5" x14ac:dyDescent="0.25">
      <c r="A56" s="167" t="s">
        <v>179</v>
      </c>
      <c r="B56" s="168"/>
      <c r="C56" s="169"/>
      <c r="D56" s="104" t="s">
        <v>180</v>
      </c>
      <c r="E56" s="96">
        <f>SUM(E58,E61)</f>
        <v>0</v>
      </c>
      <c r="F56" s="96">
        <f t="shared" ref="F56:I56" si="25">SUM(F58,F61)</f>
        <v>2940.59</v>
      </c>
      <c r="G56" s="96">
        <f t="shared" si="25"/>
        <v>2940.59</v>
      </c>
      <c r="H56" s="96">
        <f t="shared" si="25"/>
        <v>0</v>
      </c>
      <c r="I56" s="96">
        <f t="shared" si="25"/>
        <v>0</v>
      </c>
    </row>
    <row r="57" spans="1:9" ht="25.5" x14ac:dyDescent="0.25">
      <c r="A57" s="158" t="s">
        <v>104</v>
      </c>
      <c r="B57" s="159"/>
      <c r="C57" s="160"/>
      <c r="D57" s="105" t="s">
        <v>74</v>
      </c>
      <c r="E57" s="96"/>
      <c r="F57" s="96"/>
      <c r="G57" s="96"/>
      <c r="H57" s="96"/>
      <c r="I57" s="96"/>
    </row>
    <row r="58" spans="1:9" x14ac:dyDescent="0.25">
      <c r="A58" s="161">
        <v>3</v>
      </c>
      <c r="B58" s="162"/>
      <c r="C58" s="163"/>
      <c r="D58" s="106" t="s">
        <v>10</v>
      </c>
      <c r="E58" s="96">
        <f>SUM(E59:E60)</f>
        <v>0</v>
      </c>
      <c r="F58" s="96">
        <f t="shared" ref="F58:I58" si="26">SUM(F59:F60)</f>
        <v>240.59</v>
      </c>
      <c r="G58" s="96">
        <f t="shared" si="26"/>
        <v>240.59</v>
      </c>
      <c r="H58" s="96">
        <f t="shared" si="26"/>
        <v>0</v>
      </c>
      <c r="I58" s="96">
        <f t="shared" si="26"/>
        <v>0</v>
      </c>
    </row>
    <row r="59" spans="1:9" x14ac:dyDescent="0.25">
      <c r="A59" s="164">
        <v>32</v>
      </c>
      <c r="B59" s="165"/>
      <c r="C59" s="166"/>
      <c r="D59" s="106" t="s">
        <v>22</v>
      </c>
      <c r="E59" s="96">
        <v>0</v>
      </c>
      <c r="F59" s="96">
        <f>SUM(G59-E59)</f>
        <v>130</v>
      </c>
      <c r="G59" s="96">
        <v>130</v>
      </c>
      <c r="H59" s="96">
        <v>0</v>
      </c>
      <c r="I59" s="96">
        <v>0</v>
      </c>
    </row>
    <row r="60" spans="1:9" ht="38.25" x14ac:dyDescent="0.25">
      <c r="A60" s="170">
        <v>37</v>
      </c>
      <c r="B60" s="171"/>
      <c r="C60" s="172"/>
      <c r="D60" s="30" t="s">
        <v>183</v>
      </c>
      <c r="E60" s="96">
        <v>0</v>
      </c>
      <c r="F60" s="96">
        <f>SUM(G60-E60)</f>
        <v>110.59</v>
      </c>
      <c r="G60" s="96">
        <v>110.59</v>
      </c>
      <c r="H60" s="96">
        <v>0</v>
      </c>
      <c r="I60" s="96">
        <v>0</v>
      </c>
    </row>
    <row r="61" spans="1:9" ht="25.5" x14ac:dyDescent="0.25">
      <c r="A61" s="161">
        <v>4</v>
      </c>
      <c r="B61" s="162"/>
      <c r="C61" s="163"/>
      <c r="D61" s="109" t="s">
        <v>12</v>
      </c>
      <c r="E61" s="96">
        <f>SUM(E62)</f>
        <v>0</v>
      </c>
      <c r="F61" s="96">
        <f t="shared" ref="F61:I61" si="27">SUM(F62)</f>
        <v>2700</v>
      </c>
      <c r="G61" s="96">
        <f t="shared" si="27"/>
        <v>2700</v>
      </c>
      <c r="H61" s="96">
        <f t="shared" si="27"/>
        <v>0</v>
      </c>
      <c r="I61" s="96">
        <f t="shared" si="27"/>
        <v>0</v>
      </c>
    </row>
    <row r="62" spans="1:9" ht="25.5" x14ac:dyDescent="0.25">
      <c r="A62" s="164">
        <v>42</v>
      </c>
      <c r="B62" s="165"/>
      <c r="C62" s="166"/>
      <c r="D62" s="109" t="s">
        <v>31</v>
      </c>
      <c r="E62" s="96">
        <v>0</v>
      </c>
      <c r="F62" s="96">
        <f>SUM(G62-E62)</f>
        <v>2700</v>
      </c>
      <c r="G62" s="96">
        <v>2700</v>
      </c>
      <c r="H62" s="96">
        <v>0</v>
      </c>
      <c r="I62" s="96">
        <v>0</v>
      </c>
    </row>
    <row r="63" spans="1:9" x14ac:dyDescent="0.25">
      <c r="A63" s="167" t="s">
        <v>107</v>
      </c>
      <c r="B63" s="168"/>
      <c r="C63" s="169"/>
      <c r="D63" s="33" t="s">
        <v>108</v>
      </c>
      <c r="E63" s="96">
        <f>SUM(E65)</f>
        <v>2654</v>
      </c>
      <c r="F63" s="96">
        <f>SUM(F65)</f>
        <v>0</v>
      </c>
      <c r="G63" s="96">
        <f>SUM(G65)</f>
        <v>2654</v>
      </c>
      <c r="H63" s="96">
        <f t="shared" ref="H63:I63" si="28">SUM(H65)</f>
        <v>2654</v>
      </c>
      <c r="I63" s="96">
        <f t="shared" si="28"/>
        <v>2654</v>
      </c>
    </row>
    <row r="64" spans="1:9" ht="25.5" x14ac:dyDescent="0.25">
      <c r="A64" s="158" t="s">
        <v>109</v>
      </c>
      <c r="B64" s="159"/>
      <c r="C64" s="160"/>
      <c r="D64" s="34" t="s">
        <v>75</v>
      </c>
      <c r="E64" s="96"/>
      <c r="F64" s="96"/>
      <c r="G64" s="96"/>
      <c r="H64" s="96"/>
      <c r="I64" s="96"/>
    </row>
    <row r="65" spans="1:9" x14ac:dyDescent="0.25">
      <c r="A65" s="161">
        <v>3</v>
      </c>
      <c r="B65" s="162"/>
      <c r="C65" s="163"/>
      <c r="D65" s="35" t="s">
        <v>10</v>
      </c>
      <c r="E65" s="96">
        <f>SUM(E66)</f>
        <v>2654</v>
      </c>
      <c r="F65" s="96">
        <f>SUM(F66)</f>
        <v>0</v>
      </c>
      <c r="G65" s="96">
        <f>SUM(G66)</f>
        <v>2654</v>
      </c>
      <c r="H65" s="96">
        <f t="shared" ref="H65:I65" si="29">SUM(H66)</f>
        <v>2654</v>
      </c>
      <c r="I65" s="96">
        <f t="shared" si="29"/>
        <v>2654</v>
      </c>
    </row>
    <row r="66" spans="1:9" x14ac:dyDescent="0.25">
      <c r="A66" s="164">
        <v>32</v>
      </c>
      <c r="B66" s="165"/>
      <c r="C66" s="166"/>
      <c r="D66" s="35" t="s">
        <v>22</v>
      </c>
      <c r="E66" s="96">
        <v>2654</v>
      </c>
      <c r="F66" s="96">
        <f>SUM(G66-E66)</f>
        <v>0</v>
      </c>
      <c r="G66" s="96">
        <v>2654</v>
      </c>
      <c r="H66" s="96">
        <v>2654</v>
      </c>
      <c r="I66" s="96">
        <v>2654</v>
      </c>
    </row>
    <row r="67" spans="1:9" ht="25.5" x14ac:dyDescent="0.25">
      <c r="A67" s="167" t="s">
        <v>110</v>
      </c>
      <c r="B67" s="168"/>
      <c r="C67" s="169"/>
      <c r="D67" s="33" t="s">
        <v>111</v>
      </c>
      <c r="E67" s="96">
        <f>SUM(E69)</f>
        <v>0</v>
      </c>
      <c r="F67" s="96">
        <f>SUM(F69)</f>
        <v>0</v>
      </c>
      <c r="G67" s="96">
        <f>SUM(G69)</f>
        <v>0</v>
      </c>
      <c r="H67" s="96">
        <f t="shared" ref="H67:I67" si="30">SUM(H69)</f>
        <v>0</v>
      </c>
      <c r="I67" s="96">
        <f t="shared" si="30"/>
        <v>0</v>
      </c>
    </row>
    <row r="68" spans="1:9" ht="25.5" x14ac:dyDescent="0.25">
      <c r="A68" s="158" t="s">
        <v>104</v>
      </c>
      <c r="B68" s="159"/>
      <c r="C68" s="160"/>
      <c r="D68" s="34" t="s">
        <v>74</v>
      </c>
      <c r="E68" s="96"/>
      <c r="F68" s="96"/>
      <c r="G68" s="96"/>
      <c r="H68" s="96"/>
      <c r="I68" s="96"/>
    </row>
    <row r="69" spans="1:9" x14ac:dyDescent="0.25">
      <c r="A69" s="161">
        <v>3</v>
      </c>
      <c r="B69" s="162"/>
      <c r="C69" s="163"/>
      <c r="D69" s="35" t="s">
        <v>10</v>
      </c>
      <c r="E69" s="96">
        <f>SUM(E70)</f>
        <v>0</v>
      </c>
      <c r="F69" s="96">
        <f>SUM(F70)</f>
        <v>0</v>
      </c>
      <c r="G69" s="96">
        <f>SUM(G70)</f>
        <v>0</v>
      </c>
      <c r="H69" s="96">
        <f t="shared" ref="H69:I69" si="31">SUM(H70)</f>
        <v>0</v>
      </c>
      <c r="I69" s="96">
        <f t="shared" si="31"/>
        <v>0</v>
      </c>
    </row>
    <row r="70" spans="1:9" x14ac:dyDescent="0.25">
      <c r="A70" s="164">
        <v>32</v>
      </c>
      <c r="B70" s="165"/>
      <c r="C70" s="166"/>
      <c r="D70" s="35" t="s">
        <v>22</v>
      </c>
      <c r="E70" s="96">
        <v>0</v>
      </c>
      <c r="F70" s="96">
        <f>SUM(G70-E70)</f>
        <v>0</v>
      </c>
      <c r="G70" s="96">
        <v>0</v>
      </c>
      <c r="H70" s="96">
        <v>0</v>
      </c>
      <c r="I70" s="96">
        <v>0</v>
      </c>
    </row>
    <row r="71" spans="1:9" ht="25.5" x14ac:dyDescent="0.25">
      <c r="A71" s="167" t="s">
        <v>112</v>
      </c>
      <c r="B71" s="168"/>
      <c r="C71" s="169"/>
      <c r="D71" s="33" t="s">
        <v>113</v>
      </c>
      <c r="E71" s="96">
        <f>SUM(E73)</f>
        <v>230</v>
      </c>
      <c r="F71" s="96">
        <f>SUM(F73)</f>
        <v>206.88</v>
      </c>
      <c r="G71" s="96">
        <f>SUM(G73)</f>
        <v>436.88</v>
      </c>
      <c r="H71" s="96">
        <f t="shared" ref="H71:I71" si="32">SUM(H73)</f>
        <v>230</v>
      </c>
      <c r="I71" s="96">
        <f t="shared" si="32"/>
        <v>230</v>
      </c>
    </row>
    <row r="72" spans="1:9" ht="25.5" x14ac:dyDescent="0.25">
      <c r="A72" s="158" t="s">
        <v>114</v>
      </c>
      <c r="B72" s="159"/>
      <c r="C72" s="160"/>
      <c r="D72" s="34" t="s">
        <v>73</v>
      </c>
      <c r="E72" s="96"/>
      <c r="F72" s="96"/>
      <c r="G72" s="96"/>
      <c r="H72" s="96"/>
      <c r="I72" s="96"/>
    </row>
    <row r="73" spans="1:9" x14ac:dyDescent="0.25">
      <c r="A73" s="161">
        <v>3</v>
      </c>
      <c r="B73" s="162"/>
      <c r="C73" s="163"/>
      <c r="D73" s="35" t="s">
        <v>10</v>
      </c>
      <c r="E73" s="96">
        <f>SUM(E74)</f>
        <v>230</v>
      </c>
      <c r="F73" s="96">
        <f>SUM(F74)</f>
        <v>206.88</v>
      </c>
      <c r="G73" s="96">
        <f>SUM(G74)</f>
        <v>436.88</v>
      </c>
      <c r="H73" s="96">
        <f t="shared" ref="H73:I73" si="33">SUM(H74)</f>
        <v>230</v>
      </c>
      <c r="I73" s="96">
        <f t="shared" si="33"/>
        <v>230</v>
      </c>
    </row>
    <row r="74" spans="1:9" x14ac:dyDescent="0.25">
      <c r="A74" s="164">
        <v>32</v>
      </c>
      <c r="B74" s="165"/>
      <c r="C74" s="166"/>
      <c r="D74" s="35" t="s">
        <v>22</v>
      </c>
      <c r="E74" s="96">
        <v>230</v>
      </c>
      <c r="F74" s="96">
        <f>SUM(G74-E74)</f>
        <v>206.88</v>
      </c>
      <c r="G74" s="96">
        <v>436.88</v>
      </c>
      <c r="H74" s="96">
        <v>230</v>
      </c>
      <c r="I74" s="96">
        <v>230</v>
      </c>
    </row>
    <row r="75" spans="1:9" ht="25.5" x14ac:dyDescent="0.25">
      <c r="A75" s="167" t="s">
        <v>115</v>
      </c>
      <c r="B75" s="168"/>
      <c r="C75" s="169"/>
      <c r="D75" s="33" t="s">
        <v>116</v>
      </c>
      <c r="E75" s="96">
        <f>SUM(E77)</f>
        <v>0</v>
      </c>
      <c r="F75" s="96">
        <f>SUM(F77)</f>
        <v>0</v>
      </c>
      <c r="G75" s="96">
        <f>SUM(G77)</f>
        <v>0</v>
      </c>
      <c r="H75" s="96">
        <f t="shared" ref="H75:I75" si="34">SUM(H77)</f>
        <v>0</v>
      </c>
      <c r="I75" s="96">
        <f t="shared" si="34"/>
        <v>0</v>
      </c>
    </row>
    <row r="76" spans="1:9" x14ac:dyDescent="0.25">
      <c r="A76" s="158" t="s">
        <v>117</v>
      </c>
      <c r="B76" s="159"/>
      <c r="C76" s="160"/>
      <c r="D76" s="34" t="s">
        <v>118</v>
      </c>
      <c r="E76" s="96"/>
      <c r="F76" s="96"/>
      <c r="G76" s="96"/>
      <c r="H76" s="96"/>
      <c r="I76" s="96"/>
    </row>
    <row r="77" spans="1:9" x14ac:dyDescent="0.25">
      <c r="A77" s="161">
        <v>3</v>
      </c>
      <c r="B77" s="162"/>
      <c r="C77" s="163"/>
      <c r="D77" s="35" t="s">
        <v>10</v>
      </c>
      <c r="E77" s="96">
        <f t="shared" ref="E77" si="35">SUM(E78:E80)</f>
        <v>0</v>
      </c>
      <c r="F77" s="96">
        <f t="shared" ref="F77:I77" si="36">SUM(F78:F80)</f>
        <v>0</v>
      </c>
      <c r="G77" s="96">
        <f t="shared" si="36"/>
        <v>0</v>
      </c>
      <c r="H77" s="96">
        <f t="shared" si="36"/>
        <v>0</v>
      </c>
      <c r="I77" s="96">
        <f t="shared" si="36"/>
        <v>0</v>
      </c>
    </row>
    <row r="78" spans="1:9" x14ac:dyDescent="0.25">
      <c r="A78" s="164">
        <v>31</v>
      </c>
      <c r="B78" s="165"/>
      <c r="C78" s="166"/>
      <c r="D78" s="37" t="s">
        <v>11</v>
      </c>
      <c r="E78" s="96">
        <v>0</v>
      </c>
      <c r="F78" s="96">
        <f t="shared" ref="F78:F80" si="37">SUM(G78-E78)</f>
        <v>0</v>
      </c>
      <c r="G78" s="96">
        <v>0</v>
      </c>
      <c r="H78" s="96">
        <v>0</v>
      </c>
      <c r="I78" s="96">
        <v>0</v>
      </c>
    </row>
    <row r="79" spans="1:9" x14ac:dyDescent="0.25">
      <c r="A79" s="164">
        <v>32</v>
      </c>
      <c r="B79" s="165"/>
      <c r="C79" s="166"/>
      <c r="D79" s="35" t="s">
        <v>22</v>
      </c>
      <c r="E79" s="96">
        <v>0</v>
      </c>
      <c r="F79" s="96">
        <f t="shared" si="37"/>
        <v>0</v>
      </c>
      <c r="G79" s="96">
        <v>0</v>
      </c>
      <c r="H79" s="96">
        <v>0</v>
      </c>
      <c r="I79" s="96">
        <v>0</v>
      </c>
    </row>
    <row r="80" spans="1:9" x14ac:dyDescent="0.25">
      <c r="A80" s="164">
        <v>34</v>
      </c>
      <c r="B80" s="165"/>
      <c r="C80" s="166"/>
      <c r="D80" s="35" t="s">
        <v>84</v>
      </c>
      <c r="E80" s="96">
        <v>0</v>
      </c>
      <c r="F80" s="96">
        <f t="shared" si="37"/>
        <v>0</v>
      </c>
      <c r="G80" s="96">
        <v>0</v>
      </c>
      <c r="H80" s="96">
        <v>0</v>
      </c>
      <c r="I80" s="96">
        <v>0</v>
      </c>
    </row>
    <row r="81" spans="1:9" x14ac:dyDescent="0.25">
      <c r="A81" s="167" t="s">
        <v>119</v>
      </c>
      <c r="B81" s="168"/>
      <c r="C81" s="169"/>
      <c r="D81" s="33" t="s">
        <v>120</v>
      </c>
      <c r="E81" s="96">
        <f>SUM(E83)</f>
        <v>0</v>
      </c>
      <c r="F81" s="96">
        <f>SUM(F83)</f>
        <v>0</v>
      </c>
      <c r="G81" s="96">
        <f>SUM(G83)</f>
        <v>0</v>
      </c>
      <c r="H81" s="96">
        <f t="shared" ref="H81:I81" si="38">SUM(H83)</f>
        <v>0</v>
      </c>
      <c r="I81" s="96">
        <f t="shared" si="38"/>
        <v>0</v>
      </c>
    </row>
    <row r="82" spans="1:9" ht="25.5" x14ac:dyDescent="0.25">
      <c r="A82" s="158" t="s">
        <v>114</v>
      </c>
      <c r="B82" s="159"/>
      <c r="C82" s="160"/>
      <c r="D82" s="34" t="s">
        <v>73</v>
      </c>
      <c r="E82" s="96"/>
      <c r="F82" s="96"/>
      <c r="G82" s="96"/>
      <c r="H82" s="96"/>
      <c r="I82" s="96"/>
    </row>
    <row r="83" spans="1:9" x14ac:dyDescent="0.25">
      <c r="A83" s="161">
        <v>3</v>
      </c>
      <c r="B83" s="162"/>
      <c r="C83" s="163"/>
      <c r="D83" s="35" t="s">
        <v>10</v>
      </c>
      <c r="E83" s="96">
        <f>SUM(E84)</f>
        <v>0</v>
      </c>
      <c r="F83" s="96">
        <f>SUM(F84)</f>
        <v>0</v>
      </c>
      <c r="G83" s="96">
        <f>SUM(G84)</f>
        <v>0</v>
      </c>
      <c r="H83" s="96">
        <f t="shared" ref="H83:I83" si="39">SUM(H84)</f>
        <v>0</v>
      </c>
      <c r="I83" s="96">
        <f t="shared" si="39"/>
        <v>0</v>
      </c>
    </row>
    <row r="84" spans="1:9" x14ac:dyDescent="0.25">
      <c r="A84" s="164">
        <v>32</v>
      </c>
      <c r="B84" s="165"/>
      <c r="C84" s="166"/>
      <c r="D84" s="35" t="s">
        <v>22</v>
      </c>
      <c r="E84" s="96">
        <v>0</v>
      </c>
      <c r="F84" s="96">
        <f>SUM(G84-E84)</f>
        <v>0</v>
      </c>
      <c r="G84" s="96">
        <v>0</v>
      </c>
      <c r="H84" s="96">
        <v>0</v>
      </c>
      <c r="I84" s="96">
        <v>0</v>
      </c>
    </row>
    <row r="85" spans="1:9" x14ac:dyDescent="0.25">
      <c r="A85" s="167" t="s">
        <v>121</v>
      </c>
      <c r="B85" s="168"/>
      <c r="C85" s="169"/>
      <c r="D85" s="33" t="s">
        <v>122</v>
      </c>
      <c r="E85" s="96">
        <f>SUM(E87,E89)</f>
        <v>1600</v>
      </c>
      <c r="F85" s="96">
        <f t="shared" ref="F85:I85" si="40">SUM(F87,F89)</f>
        <v>0</v>
      </c>
      <c r="G85" s="96">
        <f t="shared" si="40"/>
        <v>1600</v>
      </c>
      <c r="H85" s="96">
        <f t="shared" si="40"/>
        <v>1600</v>
      </c>
      <c r="I85" s="96">
        <f t="shared" si="40"/>
        <v>1600</v>
      </c>
    </row>
    <row r="86" spans="1:9" x14ac:dyDescent="0.25">
      <c r="A86" s="158" t="s">
        <v>123</v>
      </c>
      <c r="B86" s="159"/>
      <c r="C86" s="160"/>
      <c r="D86" s="34" t="s">
        <v>81</v>
      </c>
      <c r="E86" s="96"/>
      <c r="F86" s="96"/>
      <c r="G86" s="96"/>
      <c r="H86" s="96"/>
      <c r="I86" s="96"/>
    </row>
    <row r="87" spans="1:9" x14ac:dyDescent="0.25">
      <c r="A87" s="161">
        <v>3</v>
      </c>
      <c r="B87" s="162"/>
      <c r="C87" s="163"/>
      <c r="D87" s="35" t="s">
        <v>10</v>
      </c>
      <c r="E87" s="96">
        <f>SUM(E88)</f>
        <v>1600</v>
      </c>
      <c r="F87" s="96">
        <f>SUM(F88)</f>
        <v>-1532.5</v>
      </c>
      <c r="G87" s="96">
        <f>SUM(G88)</f>
        <v>67.5</v>
      </c>
      <c r="H87" s="96">
        <f t="shared" ref="H87:I87" si="41">SUM(H88)</f>
        <v>1600</v>
      </c>
      <c r="I87" s="96">
        <f t="shared" si="41"/>
        <v>1600</v>
      </c>
    </row>
    <row r="88" spans="1:9" x14ac:dyDescent="0.25">
      <c r="A88" s="164">
        <v>32</v>
      </c>
      <c r="B88" s="165"/>
      <c r="C88" s="166"/>
      <c r="D88" s="35" t="s">
        <v>22</v>
      </c>
      <c r="E88" s="96">
        <v>1600</v>
      </c>
      <c r="F88" s="96">
        <f>SUM(G88-E88)</f>
        <v>-1532.5</v>
      </c>
      <c r="G88" s="96">
        <v>67.5</v>
      </c>
      <c r="H88" s="96">
        <v>1600</v>
      </c>
      <c r="I88" s="96">
        <v>1600</v>
      </c>
    </row>
    <row r="89" spans="1:9" ht="25.5" x14ac:dyDescent="0.25">
      <c r="A89" s="161">
        <v>4</v>
      </c>
      <c r="B89" s="162"/>
      <c r="C89" s="163"/>
      <c r="D89" s="109" t="s">
        <v>12</v>
      </c>
      <c r="E89" s="96">
        <f>SUM(E90)</f>
        <v>0</v>
      </c>
      <c r="F89" s="96">
        <f t="shared" ref="F89:I89" si="42">SUM(F90)</f>
        <v>1532.5</v>
      </c>
      <c r="G89" s="96">
        <f t="shared" si="42"/>
        <v>1532.5</v>
      </c>
      <c r="H89" s="96">
        <f t="shared" si="42"/>
        <v>0</v>
      </c>
      <c r="I89" s="96">
        <f t="shared" si="42"/>
        <v>0</v>
      </c>
    </row>
    <row r="90" spans="1:9" ht="25.5" x14ac:dyDescent="0.25">
      <c r="A90" s="164">
        <v>42</v>
      </c>
      <c r="B90" s="165"/>
      <c r="C90" s="166"/>
      <c r="D90" s="109" t="s">
        <v>31</v>
      </c>
      <c r="E90" s="96">
        <v>0</v>
      </c>
      <c r="F90" s="96">
        <f>SUM(G90-E90)</f>
        <v>1532.5</v>
      </c>
      <c r="G90" s="96">
        <v>1532.5</v>
      </c>
      <c r="H90" s="96">
        <v>0</v>
      </c>
      <c r="I90" s="96">
        <v>0</v>
      </c>
    </row>
    <row r="91" spans="1:9" ht="25.5" x14ac:dyDescent="0.25">
      <c r="A91" s="167" t="s">
        <v>191</v>
      </c>
      <c r="B91" s="168"/>
      <c r="C91" s="169"/>
      <c r="D91" s="127" t="s">
        <v>106</v>
      </c>
      <c r="E91" s="96">
        <f>SUM(E92,E96)</f>
        <v>600</v>
      </c>
      <c r="F91" s="96">
        <f t="shared" ref="F91:I91" si="43">SUM(F92,F96)</f>
        <v>380.03</v>
      </c>
      <c r="G91" s="96">
        <f t="shared" si="43"/>
        <v>980.03</v>
      </c>
      <c r="H91" s="96">
        <f t="shared" si="43"/>
        <v>0</v>
      </c>
      <c r="I91" s="96">
        <f t="shared" si="43"/>
        <v>0</v>
      </c>
    </row>
    <row r="92" spans="1:9" ht="25.5" x14ac:dyDescent="0.25">
      <c r="A92" s="167" t="s">
        <v>157</v>
      </c>
      <c r="B92" s="168"/>
      <c r="C92" s="169"/>
      <c r="D92" s="38" t="s">
        <v>158</v>
      </c>
      <c r="E92" s="96">
        <f>SUM(E94)</f>
        <v>0</v>
      </c>
      <c r="F92" s="96">
        <f>SUM(F94)</f>
        <v>380.03</v>
      </c>
      <c r="G92" s="96">
        <f>SUM(G94)</f>
        <v>380.03</v>
      </c>
      <c r="H92" s="96">
        <f t="shared" ref="H92:I92" si="44">SUM(H94)</f>
        <v>0</v>
      </c>
      <c r="I92" s="96">
        <f t="shared" si="44"/>
        <v>0</v>
      </c>
    </row>
    <row r="93" spans="1:9" ht="38.25" x14ac:dyDescent="0.25">
      <c r="A93" s="158" t="s">
        <v>159</v>
      </c>
      <c r="B93" s="159"/>
      <c r="C93" s="160"/>
      <c r="D93" s="36" t="s">
        <v>160</v>
      </c>
      <c r="E93" s="96"/>
      <c r="F93" s="96"/>
      <c r="G93" s="96"/>
      <c r="H93" s="96"/>
      <c r="I93" s="96"/>
    </row>
    <row r="94" spans="1:9" x14ac:dyDescent="0.25">
      <c r="A94" s="161">
        <v>3</v>
      </c>
      <c r="B94" s="162"/>
      <c r="C94" s="163"/>
      <c r="D94" s="37" t="s">
        <v>10</v>
      </c>
      <c r="E94" s="96">
        <f>SUM(E95)</f>
        <v>0</v>
      </c>
      <c r="F94" s="96">
        <f>SUM(F95)</f>
        <v>380.03</v>
      </c>
      <c r="G94" s="96">
        <f>SUM(G95)</f>
        <v>380.03</v>
      </c>
      <c r="H94" s="96">
        <f t="shared" ref="H94:I94" si="45">SUM(H95)</f>
        <v>0</v>
      </c>
      <c r="I94" s="96">
        <f t="shared" si="45"/>
        <v>0</v>
      </c>
    </row>
    <row r="95" spans="1:9" x14ac:dyDescent="0.25">
      <c r="A95" s="164">
        <v>38</v>
      </c>
      <c r="B95" s="165"/>
      <c r="C95" s="166"/>
      <c r="D95" s="37" t="s">
        <v>153</v>
      </c>
      <c r="E95" s="96">
        <v>0</v>
      </c>
      <c r="F95" s="96">
        <f>SUM(G95-E95)</f>
        <v>380.03</v>
      </c>
      <c r="G95" s="96">
        <v>380.03</v>
      </c>
      <c r="H95" s="96">
        <v>0</v>
      </c>
      <c r="I95" s="96">
        <v>0</v>
      </c>
    </row>
    <row r="96" spans="1:9" ht="25.5" x14ac:dyDescent="0.25">
      <c r="A96" s="167" t="s">
        <v>169</v>
      </c>
      <c r="B96" s="168"/>
      <c r="C96" s="169"/>
      <c r="D96" s="101" t="s">
        <v>170</v>
      </c>
      <c r="E96" s="96">
        <f>SUM(E98)</f>
        <v>600</v>
      </c>
      <c r="F96" s="96">
        <f>SUM(F98)</f>
        <v>0</v>
      </c>
      <c r="G96" s="96">
        <f>SUM(G98)</f>
        <v>600</v>
      </c>
      <c r="H96" s="96">
        <f t="shared" ref="H96:I96" si="46">SUM(H98)</f>
        <v>0</v>
      </c>
      <c r="I96" s="96">
        <f t="shared" si="46"/>
        <v>0</v>
      </c>
    </row>
    <row r="97" spans="1:9" x14ac:dyDescent="0.25">
      <c r="A97" s="158" t="s">
        <v>123</v>
      </c>
      <c r="B97" s="159"/>
      <c r="C97" s="160"/>
      <c r="D97" s="99" t="s">
        <v>81</v>
      </c>
      <c r="E97" s="96"/>
      <c r="F97" s="96"/>
      <c r="G97" s="96"/>
      <c r="H97" s="96"/>
      <c r="I97" s="96"/>
    </row>
    <row r="98" spans="1:9" x14ac:dyDescent="0.25">
      <c r="A98" s="161">
        <v>3</v>
      </c>
      <c r="B98" s="162"/>
      <c r="C98" s="163"/>
      <c r="D98" s="100" t="s">
        <v>10</v>
      </c>
      <c r="E98" s="96">
        <f>SUM(E99)</f>
        <v>600</v>
      </c>
      <c r="F98" s="96">
        <f>SUM(F99)</f>
        <v>0</v>
      </c>
      <c r="G98" s="96">
        <f>SUM(G99)</f>
        <v>600</v>
      </c>
      <c r="H98" s="96">
        <f t="shared" ref="H98:I98" si="47">SUM(H99)</f>
        <v>0</v>
      </c>
      <c r="I98" s="96">
        <f t="shared" si="47"/>
        <v>0</v>
      </c>
    </row>
    <row r="99" spans="1:9" x14ac:dyDescent="0.25">
      <c r="A99" s="164">
        <v>32</v>
      </c>
      <c r="B99" s="165"/>
      <c r="C99" s="166"/>
      <c r="D99" s="100" t="s">
        <v>22</v>
      </c>
      <c r="E99" s="96">
        <v>600</v>
      </c>
      <c r="F99" s="96">
        <f>SUM(G99-E99)</f>
        <v>0</v>
      </c>
      <c r="G99" s="96">
        <v>600</v>
      </c>
      <c r="H99" s="96">
        <v>0</v>
      </c>
      <c r="I99" s="96">
        <v>0</v>
      </c>
    </row>
    <row r="100" spans="1:9" ht="25.5" x14ac:dyDescent="0.25">
      <c r="A100" s="167" t="s">
        <v>124</v>
      </c>
      <c r="B100" s="168"/>
      <c r="C100" s="169"/>
      <c r="D100" s="33" t="s">
        <v>125</v>
      </c>
      <c r="E100" s="96">
        <f>SUM(E101)</f>
        <v>0</v>
      </c>
      <c r="F100" s="96">
        <f>SUM(F101)</f>
        <v>3552.5</v>
      </c>
      <c r="G100" s="96">
        <f>SUM(G101)</f>
        <v>3552.5</v>
      </c>
      <c r="H100" s="96">
        <f t="shared" ref="H100:I100" si="48">SUM(H101)</f>
        <v>0</v>
      </c>
      <c r="I100" s="96">
        <f t="shared" si="48"/>
        <v>0</v>
      </c>
    </row>
    <row r="101" spans="1:9" ht="25.5" x14ac:dyDescent="0.25">
      <c r="A101" s="167" t="s">
        <v>126</v>
      </c>
      <c r="B101" s="168"/>
      <c r="C101" s="169"/>
      <c r="D101" s="33" t="s">
        <v>127</v>
      </c>
      <c r="E101" s="96">
        <f>SUM(E103)</f>
        <v>0</v>
      </c>
      <c r="F101" s="96">
        <f>SUM(F103)</f>
        <v>3552.5</v>
      </c>
      <c r="G101" s="96">
        <f>SUM(G103)</f>
        <v>3552.5</v>
      </c>
      <c r="H101" s="96">
        <f t="shared" ref="H101:I101" si="49">SUM(H103)</f>
        <v>0</v>
      </c>
      <c r="I101" s="96">
        <f t="shared" si="49"/>
        <v>0</v>
      </c>
    </row>
    <row r="102" spans="1:9" ht="25.5" x14ac:dyDescent="0.25">
      <c r="A102" s="158" t="s">
        <v>93</v>
      </c>
      <c r="B102" s="159"/>
      <c r="C102" s="160"/>
      <c r="D102" s="34" t="s">
        <v>82</v>
      </c>
      <c r="E102" s="96"/>
      <c r="F102" s="96"/>
      <c r="G102" s="96"/>
      <c r="H102" s="96"/>
      <c r="I102" s="96"/>
    </row>
    <row r="103" spans="1:9" x14ac:dyDescent="0.25">
      <c r="A103" s="161">
        <v>3</v>
      </c>
      <c r="B103" s="162"/>
      <c r="C103" s="163"/>
      <c r="D103" s="35" t="s">
        <v>10</v>
      </c>
      <c r="E103" s="96">
        <f>SUM(E104)</f>
        <v>0</v>
      </c>
      <c r="F103" s="96">
        <f>SUM(F104)</f>
        <v>3552.5</v>
      </c>
      <c r="G103" s="96">
        <f>SUM(G104)</f>
        <v>3552.5</v>
      </c>
      <c r="H103" s="96">
        <f t="shared" ref="H103:I103" si="50">SUM(H104)</f>
        <v>0</v>
      </c>
      <c r="I103" s="96">
        <f t="shared" si="50"/>
        <v>0</v>
      </c>
    </row>
    <row r="104" spans="1:9" x14ac:dyDescent="0.25">
      <c r="A104" s="164">
        <v>32</v>
      </c>
      <c r="B104" s="165"/>
      <c r="C104" s="166"/>
      <c r="D104" s="35" t="s">
        <v>22</v>
      </c>
      <c r="E104" s="96">
        <v>0</v>
      </c>
      <c r="F104" s="96">
        <f>SUM(G104-E104)</f>
        <v>3552.5</v>
      </c>
      <c r="G104" s="96">
        <v>3552.5</v>
      </c>
      <c r="H104" s="96">
        <v>0</v>
      </c>
      <c r="I104" s="96">
        <v>0</v>
      </c>
    </row>
    <row r="105" spans="1:9" ht="25.5" x14ac:dyDescent="0.25">
      <c r="A105" s="167" t="s">
        <v>128</v>
      </c>
      <c r="B105" s="168"/>
      <c r="C105" s="169"/>
      <c r="D105" s="33" t="s">
        <v>129</v>
      </c>
      <c r="E105" s="96">
        <f>SUM(E106,E116,E129)</f>
        <v>5547</v>
      </c>
      <c r="F105" s="96">
        <f>SUM(F106,F116,F129)</f>
        <v>3500</v>
      </c>
      <c r="G105" s="96">
        <f>SUM(G106,G116,G129)</f>
        <v>9047</v>
      </c>
      <c r="H105" s="96">
        <f>SUM(H106,H116,H129)</f>
        <v>5217</v>
      </c>
      <c r="I105" s="96">
        <f>SUM(I106,I116,I129)</f>
        <v>5217</v>
      </c>
    </row>
    <row r="106" spans="1:9" ht="25.5" x14ac:dyDescent="0.25">
      <c r="A106" s="167" t="s">
        <v>130</v>
      </c>
      <c r="B106" s="168"/>
      <c r="C106" s="169"/>
      <c r="D106" s="33" t="s">
        <v>131</v>
      </c>
      <c r="E106" s="96">
        <f>SUM(E108,E111,E114)</f>
        <v>4000</v>
      </c>
      <c r="F106" s="96">
        <f t="shared" ref="F106:I106" si="51">SUM(F108,F111,F114)</f>
        <v>3500</v>
      </c>
      <c r="G106" s="96">
        <f t="shared" si="51"/>
        <v>7500</v>
      </c>
      <c r="H106" s="96">
        <f t="shared" si="51"/>
        <v>4000</v>
      </c>
      <c r="I106" s="96">
        <f t="shared" si="51"/>
        <v>4000</v>
      </c>
    </row>
    <row r="107" spans="1:9" ht="25.5" x14ac:dyDescent="0.25">
      <c r="A107" s="158" t="s">
        <v>99</v>
      </c>
      <c r="B107" s="159"/>
      <c r="C107" s="160"/>
      <c r="D107" s="34" t="s">
        <v>79</v>
      </c>
      <c r="E107" s="96"/>
      <c r="F107" s="96"/>
      <c r="G107" s="96"/>
      <c r="H107" s="96"/>
      <c r="I107" s="96"/>
    </row>
    <row r="108" spans="1:9" ht="25.5" x14ac:dyDescent="0.25">
      <c r="A108" s="161">
        <v>4</v>
      </c>
      <c r="B108" s="162"/>
      <c r="C108" s="163"/>
      <c r="D108" s="35" t="s">
        <v>12</v>
      </c>
      <c r="E108" s="96">
        <f>SUM(E109)</f>
        <v>4000</v>
      </c>
      <c r="F108" s="96">
        <f>SUM(F109)</f>
        <v>3000</v>
      </c>
      <c r="G108" s="96">
        <f>SUM(G109)</f>
        <v>7000</v>
      </c>
      <c r="H108" s="96">
        <f t="shared" ref="H108:I108" si="52">SUM(H109)</f>
        <v>4000</v>
      </c>
      <c r="I108" s="96">
        <f t="shared" si="52"/>
        <v>4000</v>
      </c>
    </row>
    <row r="109" spans="1:9" ht="25.5" x14ac:dyDescent="0.25">
      <c r="A109" s="164">
        <v>42</v>
      </c>
      <c r="B109" s="165"/>
      <c r="C109" s="166"/>
      <c r="D109" s="35" t="s">
        <v>31</v>
      </c>
      <c r="E109" s="96">
        <v>4000</v>
      </c>
      <c r="F109" s="96">
        <f>SUM(G109-E109)</f>
        <v>3000</v>
      </c>
      <c r="G109" s="96">
        <v>7000</v>
      </c>
      <c r="H109" s="96">
        <v>4000</v>
      </c>
      <c r="I109" s="96">
        <v>4000</v>
      </c>
    </row>
    <row r="110" spans="1:9" ht="25.5" x14ac:dyDescent="0.25">
      <c r="A110" s="158" t="s">
        <v>181</v>
      </c>
      <c r="B110" s="159"/>
      <c r="C110" s="160"/>
      <c r="D110" s="10" t="s">
        <v>184</v>
      </c>
      <c r="E110" s="96"/>
      <c r="F110" s="96"/>
      <c r="G110" s="96"/>
      <c r="H110" s="96"/>
      <c r="I110" s="96"/>
    </row>
    <row r="111" spans="1:9" ht="25.5" x14ac:dyDescent="0.25">
      <c r="A111" s="161">
        <v>4</v>
      </c>
      <c r="B111" s="162"/>
      <c r="C111" s="163"/>
      <c r="D111" s="106" t="s">
        <v>12</v>
      </c>
      <c r="E111" s="96">
        <f>SUM(E112)</f>
        <v>0</v>
      </c>
      <c r="F111" s="96">
        <f>SUM(F112)</f>
        <v>1</v>
      </c>
      <c r="G111" s="96">
        <f>SUM(G112)</f>
        <v>1</v>
      </c>
      <c r="H111" s="96">
        <f t="shared" ref="H111:I111" si="53">SUM(H112)</f>
        <v>0</v>
      </c>
      <c r="I111" s="96">
        <f t="shared" si="53"/>
        <v>0</v>
      </c>
    </row>
    <row r="112" spans="1:9" ht="25.5" x14ac:dyDescent="0.25">
      <c r="A112" s="164">
        <v>42</v>
      </c>
      <c r="B112" s="165"/>
      <c r="C112" s="166"/>
      <c r="D112" s="106" t="s">
        <v>31</v>
      </c>
      <c r="E112" s="96">
        <v>0</v>
      </c>
      <c r="F112" s="96">
        <f>SUM(G112-E112)</f>
        <v>1</v>
      </c>
      <c r="G112" s="96">
        <v>1</v>
      </c>
      <c r="H112" s="96">
        <v>0</v>
      </c>
      <c r="I112" s="96">
        <v>0</v>
      </c>
    </row>
    <row r="113" spans="1:9" x14ac:dyDescent="0.25">
      <c r="A113" s="158" t="s">
        <v>100</v>
      </c>
      <c r="B113" s="159"/>
      <c r="C113" s="160"/>
      <c r="D113" s="105" t="s">
        <v>101</v>
      </c>
      <c r="E113" s="96"/>
      <c r="F113" s="96"/>
      <c r="G113" s="96"/>
      <c r="H113" s="96"/>
      <c r="I113" s="96"/>
    </row>
    <row r="114" spans="1:9" ht="25.5" x14ac:dyDescent="0.25">
      <c r="A114" s="161">
        <v>4</v>
      </c>
      <c r="B114" s="162"/>
      <c r="C114" s="163"/>
      <c r="D114" s="106" t="s">
        <v>12</v>
      </c>
      <c r="E114" s="96">
        <f>SUM(E115)</f>
        <v>0</v>
      </c>
      <c r="F114" s="96">
        <f>SUM(F115)</f>
        <v>499</v>
      </c>
      <c r="G114" s="96">
        <f>SUM(G115)</f>
        <v>499</v>
      </c>
      <c r="H114" s="96">
        <f t="shared" ref="H114:I114" si="54">SUM(H115)</f>
        <v>0</v>
      </c>
      <c r="I114" s="96">
        <f t="shared" si="54"/>
        <v>0</v>
      </c>
    </row>
    <row r="115" spans="1:9" ht="25.5" x14ac:dyDescent="0.25">
      <c r="A115" s="164">
        <v>42</v>
      </c>
      <c r="B115" s="165"/>
      <c r="C115" s="166"/>
      <c r="D115" s="106" t="s">
        <v>31</v>
      </c>
      <c r="E115" s="96">
        <v>0</v>
      </c>
      <c r="F115" s="96">
        <f>SUM(G115-E115)</f>
        <v>499</v>
      </c>
      <c r="G115" s="96">
        <v>499</v>
      </c>
      <c r="H115" s="96">
        <v>0</v>
      </c>
      <c r="I115" s="96">
        <v>0</v>
      </c>
    </row>
    <row r="116" spans="1:9" x14ac:dyDescent="0.25">
      <c r="A116" s="167" t="s">
        <v>132</v>
      </c>
      <c r="B116" s="168"/>
      <c r="C116" s="169"/>
      <c r="D116" s="33" t="s">
        <v>133</v>
      </c>
      <c r="E116" s="96">
        <f>SUM(E118,E121,E124,E127)</f>
        <v>1547</v>
      </c>
      <c r="F116" s="96">
        <f t="shared" ref="F116:I116" si="55">SUM(F118,F121,F124,F127)</f>
        <v>0</v>
      </c>
      <c r="G116" s="96">
        <f t="shared" si="55"/>
        <v>1547</v>
      </c>
      <c r="H116" s="96">
        <f t="shared" si="55"/>
        <v>1217</v>
      </c>
      <c r="I116" s="96">
        <f t="shared" si="55"/>
        <v>1217</v>
      </c>
    </row>
    <row r="117" spans="1:9" ht="15" customHeight="1" x14ac:dyDescent="0.25">
      <c r="A117" s="158" t="s">
        <v>123</v>
      </c>
      <c r="B117" s="159"/>
      <c r="C117" s="160"/>
      <c r="D117" s="97" t="s">
        <v>81</v>
      </c>
      <c r="E117" s="96"/>
      <c r="F117" s="96"/>
      <c r="G117" s="96"/>
      <c r="H117" s="96"/>
      <c r="I117" s="96"/>
    </row>
    <row r="118" spans="1:9" ht="25.5" x14ac:dyDescent="0.25">
      <c r="A118" s="161">
        <v>4</v>
      </c>
      <c r="B118" s="162"/>
      <c r="C118" s="163"/>
      <c r="D118" s="98" t="s">
        <v>12</v>
      </c>
      <c r="E118" s="96">
        <f>SUM(E119)</f>
        <v>330</v>
      </c>
      <c r="F118" s="96">
        <f>SUM(F119)</f>
        <v>0</v>
      </c>
      <c r="G118" s="96">
        <f>SUM(G119)</f>
        <v>330</v>
      </c>
      <c r="H118" s="96">
        <f t="shared" ref="H118:I118" si="56">SUM(H119)</f>
        <v>0</v>
      </c>
      <c r="I118" s="96">
        <f t="shared" si="56"/>
        <v>0</v>
      </c>
    </row>
    <row r="119" spans="1:9" ht="25.5" x14ac:dyDescent="0.25">
      <c r="A119" s="164">
        <v>42</v>
      </c>
      <c r="B119" s="165"/>
      <c r="C119" s="166"/>
      <c r="D119" s="98" t="s">
        <v>31</v>
      </c>
      <c r="E119" s="96">
        <v>330</v>
      </c>
      <c r="F119" s="96">
        <f>SUM(G119-E119)</f>
        <v>0</v>
      </c>
      <c r="G119" s="96">
        <v>330</v>
      </c>
      <c r="H119" s="96">
        <v>0</v>
      </c>
      <c r="I119" s="96">
        <v>0</v>
      </c>
    </row>
    <row r="120" spans="1:9" ht="25.5" x14ac:dyDescent="0.25">
      <c r="A120" s="158" t="s">
        <v>99</v>
      </c>
      <c r="B120" s="159"/>
      <c r="C120" s="160"/>
      <c r="D120" s="34" t="s">
        <v>79</v>
      </c>
      <c r="E120" s="96"/>
      <c r="F120" s="96"/>
      <c r="G120" s="96"/>
      <c r="H120" s="96"/>
      <c r="I120" s="96"/>
    </row>
    <row r="121" spans="1:9" ht="25.5" x14ac:dyDescent="0.25">
      <c r="A121" s="161">
        <v>4</v>
      </c>
      <c r="B121" s="162"/>
      <c r="C121" s="163"/>
      <c r="D121" s="35" t="s">
        <v>12</v>
      </c>
      <c r="E121" s="96">
        <f>SUM(E122)</f>
        <v>500</v>
      </c>
      <c r="F121" s="96">
        <f>SUM(F122)</f>
        <v>0</v>
      </c>
      <c r="G121" s="96">
        <f>SUM(G122)</f>
        <v>500</v>
      </c>
      <c r="H121" s="96">
        <f t="shared" ref="H121:I121" si="57">SUM(H122)</f>
        <v>500</v>
      </c>
      <c r="I121" s="96">
        <f t="shared" si="57"/>
        <v>500</v>
      </c>
    </row>
    <row r="122" spans="1:9" ht="25.5" x14ac:dyDescent="0.25">
      <c r="A122" s="164">
        <v>42</v>
      </c>
      <c r="B122" s="165"/>
      <c r="C122" s="166"/>
      <c r="D122" s="35" t="s">
        <v>31</v>
      </c>
      <c r="E122" s="96">
        <v>500</v>
      </c>
      <c r="F122" s="96">
        <f>SUM(G122-E122)</f>
        <v>0</v>
      </c>
      <c r="G122" s="96">
        <v>500</v>
      </c>
      <c r="H122" s="96">
        <v>500</v>
      </c>
      <c r="I122" s="96">
        <v>500</v>
      </c>
    </row>
    <row r="123" spans="1:9" ht="25.5" x14ac:dyDescent="0.25">
      <c r="A123" s="158" t="s">
        <v>104</v>
      </c>
      <c r="B123" s="159"/>
      <c r="C123" s="160"/>
      <c r="D123" s="34" t="s">
        <v>74</v>
      </c>
      <c r="E123" s="96"/>
      <c r="F123" s="96"/>
      <c r="G123" s="96"/>
      <c r="H123" s="96"/>
      <c r="I123" s="96"/>
    </row>
    <row r="124" spans="1:9" ht="25.5" x14ac:dyDescent="0.25">
      <c r="A124" s="161">
        <v>4</v>
      </c>
      <c r="B124" s="162"/>
      <c r="C124" s="163"/>
      <c r="D124" s="35" t="s">
        <v>12</v>
      </c>
      <c r="E124" s="96">
        <f>SUM(E125)</f>
        <v>425</v>
      </c>
      <c r="F124" s="96">
        <f>SUM(F125)</f>
        <v>0</v>
      </c>
      <c r="G124" s="96">
        <f>SUM(G125)</f>
        <v>425</v>
      </c>
      <c r="H124" s="96">
        <f t="shared" ref="H124:I124" si="58">SUM(H125)</f>
        <v>425</v>
      </c>
      <c r="I124" s="96">
        <f t="shared" si="58"/>
        <v>425</v>
      </c>
    </row>
    <row r="125" spans="1:9" ht="25.5" x14ac:dyDescent="0.25">
      <c r="A125" s="164">
        <v>42</v>
      </c>
      <c r="B125" s="165"/>
      <c r="C125" s="166"/>
      <c r="D125" s="35" t="s">
        <v>31</v>
      </c>
      <c r="E125" s="96">
        <v>425</v>
      </c>
      <c r="F125" s="96">
        <f>SUM(G125-E125)</f>
        <v>0</v>
      </c>
      <c r="G125" s="96">
        <v>425</v>
      </c>
      <c r="H125" s="96">
        <v>425</v>
      </c>
      <c r="I125" s="96">
        <v>425</v>
      </c>
    </row>
    <row r="126" spans="1:9" x14ac:dyDescent="0.25">
      <c r="A126" s="158" t="s">
        <v>100</v>
      </c>
      <c r="B126" s="159"/>
      <c r="C126" s="160"/>
      <c r="D126" s="34" t="s">
        <v>101</v>
      </c>
      <c r="E126" s="96"/>
      <c r="F126" s="96"/>
      <c r="G126" s="96"/>
      <c r="H126" s="96"/>
      <c r="I126" s="96"/>
    </row>
    <row r="127" spans="1:9" ht="25.5" x14ac:dyDescent="0.25">
      <c r="A127" s="161">
        <v>4</v>
      </c>
      <c r="B127" s="162"/>
      <c r="C127" s="163"/>
      <c r="D127" s="35" t="s">
        <v>12</v>
      </c>
      <c r="E127" s="96">
        <f>SUM(E128)</f>
        <v>292</v>
      </c>
      <c r="F127" s="96">
        <f>SUM(F128)</f>
        <v>0</v>
      </c>
      <c r="G127" s="96">
        <f>SUM(G128)</f>
        <v>292</v>
      </c>
      <c r="H127" s="96">
        <f t="shared" ref="H127:I127" si="59">SUM(H128)</f>
        <v>292</v>
      </c>
      <c r="I127" s="96">
        <f t="shared" si="59"/>
        <v>292</v>
      </c>
    </row>
    <row r="128" spans="1:9" ht="25.5" x14ac:dyDescent="0.25">
      <c r="A128" s="164">
        <v>42</v>
      </c>
      <c r="B128" s="165"/>
      <c r="C128" s="166"/>
      <c r="D128" s="35" t="s">
        <v>31</v>
      </c>
      <c r="E128" s="96">
        <v>292</v>
      </c>
      <c r="F128" s="96">
        <f>SUM(G128-E128)</f>
        <v>0</v>
      </c>
      <c r="G128" s="96">
        <v>292</v>
      </c>
      <c r="H128" s="96">
        <v>292</v>
      </c>
      <c r="I128" s="96">
        <v>292</v>
      </c>
    </row>
    <row r="129" spans="1:9" x14ac:dyDescent="0.25">
      <c r="A129" s="167" t="s">
        <v>161</v>
      </c>
      <c r="B129" s="168"/>
      <c r="C129" s="169"/>
      <c r="D129" s="33" t="s">
        <v>162</v>
      </c>
      <c r="E129" s="96">
        <f>SUM(E131)</f>
        <v>0</v>
      </c>
      <c r="F129" s="96">
        <f>SUM(F131)</f>
        <v>0</v>
      </c>
      <c r="G129" s="96">
        <f>SUM(G131)</f>
        <v>0</v>
      </c>
      <c r="H129" s="96">
        <f t="shared" ref="H129:I129" si="60">SUM(H131)</f>
        <v>0</v>
      </c>
      <c r="I129" s="96">
        <f t="shared" si="60"/>
        <v>0</v>
      </c>
    </row>
    <row r="130" spans="1:9" x14ac:dyDescent="0.25">
      <c r="A130" s="158" t="s">
        <v>123</v>
      </c>
      <c r="B130" s="159"/>
      <c r="C130" s="160"/>
      <c r="D130" s="34" t="s">
        <v>81</v>
      </c>
      <c r="E130" s="96"/>
      <c r="F130" s="96"/>
      <c r="G130" s="96"/>
      <c r="H130" s="96"/>
      <c r="I130" s="96"/>
    </row>
    <row r="131" spans="1:9" ht="25.5" x14ac:dyDescent="0.25">
      <c r="A131" s="161">
        <v>4</v>
      </c>
      <c r="B131" s="162"/>
      <c r="C131" s="163"/>
      <c r="D131" s="35" t="s">
        <v>12</v>
      </c>
      <c r="E131" s="96">
        <f>SUM(E132)</f>
        <v>0</v>
      </c>
      <c r="F131" s="96">
        <f>SUM(F132)</f>
        <v>0</v>
      </c>
      <c r="G131" s="96">
        <f>SUM(G132)</f>
        <v>0</v>
      </c>
      <c r="H131" s="96">
        <f t="shared" ref="H131:I131" si="61">SUM(H132)</f>
        <v>0</v>
      </c>
      <c r="I131" s="96">
        <f t="shared" si="61"/>
        <v>0</v>
      </c>
    </row>
    <row r="132" spans="1:9" ht="25.5" x14ac:dyDescent="0.25">
      <c r="A132" s="164">
        <v>42</v>
      </c>
      <c r="B132" s="165"/>
      <c r="C132" s="166"/>
      <c r="D132" s="37" t="s">
        <v>31</v>
      </c>
      <c r="E132" s="96">
        <v>0</v>
      </c>
      <c r="F132" s="96">
        <f>SUM(G132-E132)</f>
        <v>0</v>
      </c>
      <c r="G132" s="96">
        <v>0</v>
      </c>
      <c r="H132" s="96">
        <v>0</v>
      </c>
      <c r="I132" s="96">
        <v>0</v>
      </c>
    </row>
    <row r="133" spans="1:9" x14ac:dyDescent="0.25">
      <c r="A133" s="167" t="s">
        <v>134</v>
      </c>
      <c r="B133" s="168"/>
      <c r="C133" s="169"/>
      <c r="D133" s="33" t="s">
        <v>135</v>
      </c>
      <c r="E133" s="96">
        <f>SUM(E134)</f>
        <v>0</v>
      </c>
      <c r="F133" s="96">
        <f>SUM(F134)</f>
        <v>0</v>
      </c>
      <c r="G133" s="96">
        <f>SUM(G134)</f>
        <v>0</v>
      </c>
      <c r="H133" s="96">
        <f t="shared" ref="H133:I133" si="62">SUM(H134)</f>
        <v>0</v>
      </c>
      <c r="I133" s="96">
        <f t="shared" si="62"/>
        <v>0</v>
      </c>
    </row>
    <row r="134" spans="1:9" ht="25.5" x14ac:dyDescent="0.25">
      <c r="A134" s="167" t="s">
        <v>136</v>
      </c>
      <c r="B134" s="168"/>
      <c r="C134" s="169"/>
      <c r="D134" s="33" t="s">
        <v>137</v>
      </c>
      <c r="E134" s="96">
        <f>SUM(E136,E139)</f>
        <v>0</v>
      </c>
      <c r="F134" s="96">
        <f>SUM(F136,F139)</f>
        <v>0</v>
      </c>
      <c r="G134" s="96">
        <f>SUM(G136,G139)</f>
        <v>0</v>
      </c>
      <c r="H134" s="96">
        <f t="shared" ref="H134:I134" si="63">SUM(H136,H139)</f>
        <v>0</v>
      </c>
      <c r="I134" s="96">
        <f t="shared" si="63"/>
        <v>0</v>
      </c>
    </row>
    <row r="135" spans="1:9" x14ac:dyDescent="0.25">
      <c r="A135" s="158" t="s">
        <v>123</v>
      </c>
      <c r="B135" s="159"/>
      <c r="C135" s="160"/>
      <c r="D135" s="34" t="s">
        <v>81</v>
      </c>
      <c r="E135" s="96"/>
      <c r="F135" s="96"/>
      <c r="G135" s="96"/>
      <c r="H135" s="96"/>
      <c r="I135" s="96"/>
    </row>
    <row r="136" spans="1:9" x14ac:dyDescent="0.25">
      <c r="A136" s="161">
        <v>3</v>
      </c>
      <c r="B136" s="162"/>
      <c r="C136" s="163"/>
      <c r="D136" s="35" t="s">
        <v>10</v>
      </c>
      <c r="E136" s="96">
        <f>SUM(E137)</f>
        <v>0</v>
      </c>
      <c r="F136" s="96">
        <f>SUM(F137)</f>
        <v>0</v>
      </c>
      <c r="G136" s="96">
        <f>SUM(G137)</f>
        <v>0</v>
      </c>
      <c r="H136" s="96">
        <f t="shared" ref="H136:I136" si="64">SUM(H137)</f>
        <v>0</v>
      </c>
      <c r="I136" s="96">
        <f t="shared" si="64"/>
        <v>0</v>
      </c>
    </row>
    <row r="137" spans="1:9" x14ac:dyDescent="0.25">
      <c r="A137" s="164">
        <v>31</v>
      </c>
      <c r="B137" s="165"/>
      <c r="C137" s="166"/>
      <c r="D137" s="35" t="s">
        <v>11</v>
      </c>
      <c r="E137" s="96">
        <v>0</v>
      </c>
      <c r="F137" s="96">
        <f>SUM(G137-E137)</f>
        <v>0</v>
      </c>
      <c r="G137" s="96">
        <v>0</v>
      </c>
      <c r="H137" s="96">
        <v>0</v>
      </c>
      <c r="I137" s="96">
        <v>0</v>
      </c>
    </row>
    <row r="138" spans="1:9" x14ac:dyDescent="0.25">
      <c r="A138" s="158" t="s">
        <v>138</v>
      </c>
      <c r="B138" s="159"/>
      <c r="C138" s="160"/>
      <c r="D138" s="34" t="s">
        <v>83</v>
      </c>
      <c r="E138" s="96"/>
      <c r="F138" s="96"/>
      <c r="G138" s="96"/>
      <c r="H138" s="96"/>
      <c r="I138" s="96"/>
    </row>
    <row r="139" spans="1:9" x14ac:dyDescent="0.25">
      <c r="A139" s="161">
        <v>3</v>
      </c>
      <c r="B139" s="162"/>
      <c r="C139" s="163"/>
      <c r="D139" s="35" t="s">
        <v>10</v>
      </c>
      <c r="E139" s="96">
        <f>SUM(E140)</f>
        <v>0</v>
      </c>
      <c r="F139" s="96">
        <f>SUM(F140)</f>
        <v>0</v>
      </c>
      <c r="G139" s="96">
        <f>SUM(G140)</f>
        <v>0</v>
      </c>
      <c r="H139" s="96">
        <f t="shared" ref="H139:I139" si="65">SUM(H140)</f>
        <v>0</v>
      </c>
      <c r="I139" s="96">
        <f t="shared" si="65"/>
        <v>0</v>
      </c>
    </row>
    <row r="140" spans="1:9" x14ac:dyDescent="0.25">
      <c r="A140" s="164">
        <v>31</v>
      </c>
      <c r="B140" s="165"/>
      <c r="C140" s="166"/>
      <c r="D140" s="35" t="s">
        <v>11</v>
      </c>
      <c r="E140" s="96">
        <v>0</v>
      </c>
      <c r="F140" s="96">
        <f>SUM(G140-E140)</f>
        <v>0</v>
      </c>
      <c r="G140" s="96">
        <v>0</v>
      </c>
      <c r="H140" s="96">
        <v>0</v>
      </c>
      <c r="I140" s="96">
        <v>0</v>
      </c>
    </row>
    <row r="141" spans="1:9" x14ac:dyDescent="0.25">
      <c r="A141" s="167" t="s">
        <v>139</v>
      </c>
      <c r="B141" s="168"/>
      <c r="C141" s="169"/>
      <c r="D141" s="33" t="s">
        <v>140</v>
      </c>
      <c r="E141" s="96">
        <f>SUM(E142)</f>
        <v>0</v>
      </c>
      <c r="F141" s="96">
        <f>SUM(F142)</f>
        <v>0</v>
      </c>
      <c r="G141" s="96">
        <f>SUM(G142)</f>
        <v>0</v>
      </c>
      <c r="H141" s="96">
        <f t="shared" ref="H141:I141" si="66">SUM(H142)</f>
        <v>0</v>
      </c>
      <c r="I141" s="96">
        <f t="shared" si="66"/>
        <v>0</v>
      </c>
    </row>
    <row r="142" spans="1:9" ht="25.5" x14ac:dyDescent="0.25">
      <c r="A142" s="167" t="s">
        <v>141</v>
      </c>
      <c r="B142" s="168"/>
      <c r="C142" s="169"/>
      <c r="D142" s="33" t="s">
        <v>142</v>
      </c>
      <c r="E142" s="96">
        <f>SUM(E144,E147)</f>
        <v>0</v>
      </c>
      <c r="F142" s="96">
        <f>SUM(F144,F147)</f>
        <v>0</v>
      </c>
      <c r="G142" s="96">
        <f>SUM(G144,G147)</f>
        <v>0</v>
      </c>
      <c r="H142" s="96">
        <f t="shared" ref="H142:I142" si="67">SUM(H144,H147)</f>
        <v>0</v>
      </c>
      <c r="I142" s="96">
        <f t="shared" si="67"/>
        <v>0</v>
      </c>
    </row>
    <row r="143" spans="1:9" x14ac:dyDescent="0.25">
      <c r="A143" s="158" t="s">
        <v>123</v>
      </c>
      <c r="B143" s="159"/>
      <c r="C143" s="160"/>
      <c r="D143" s="34" t="s">
        <v>81</v>
      </c>
      <c r="E143" s="96"/>
      <c r="F143" s="96"/>
      <c r="G143" s="96"/>
      <c r="H143" s="96"/>
      <c r="I143" s="96"/>
    </row>
    <row r="144" spans="1:9" x14ac:dyDescent="0.25">
      <c r="A144" s="161">
        <v>3</v>
      </c>
      <c r="B144" s="162"/>
      <c r="C144" s="163"/>
      <c r="D144" s="35" t="s">
        <v>10</v>
      </c>
      <c r="E144" s="96">
        <f>SUM(E145)</f>
        <v>0</v>
      </c>
      <c r="F144" s="96">
        <f>SUM(F145)</f>
        <v>0</v>
      </c>
      <c r="G144" s="96">
        <f>SUM(G145)</f>
        <v>0</v>
      </c>
      <c r="H144" s="96">
        <f t="shared" ref="H144:I144" si="68">SUM(H145)</f>
        <v>0</v>
      </c>
      <c r="I144" s="96">
        <f t="shared" si="68"/>
        <v>0</v>
      </c>
    </row>
    <row r="145" spans="1:9" x14ac:dyDescent="0.25">
      <c r="A145" s="164">
        <v>31</v>
      </c>
      <c r="B145" s="165"/>
      <c r="C145" s="166"/>
      <c r="D145" s="35" t="s">
        <v>11</v>
      </c>
      <c r="E145" s="96">
        <v>0</v>
      </c>
      <c r="F145" s="96">
        <f>SUM(G145-E145)</f>
        <v>0</v>
      </c>
      <c r="G145" s="96">
        <v>0</v>
      </c>
      <c r="H145" s="96">
        <v>0</v>
      </c>
      <c r="I145" s="96">
        <v>0</v>
      </c>
    </row>
    <row r="146" spans="1:9" x14ac:dyDescent="0.25">
      <c r="A146" s="158" t="s">
        <v>138</v>
      </c>
      <c r="B146" s="159"/>
      <c r="C146" s="160"/>
      <c r="D146" s="34" t="s">
        <v>83</v>
      </c>
      <c r="E146" s="96"/>
      <c r="F146" s="96"/>
      <c r="G146" s="96"/>
      <c r="H146" s="96"/>
      <c r="I146" s="96"/>
    </row>
    <row r="147" spans="1:9" x14ac:dyDescent="0.25">
      <c r="A147" s="161">
        <v>3</v>
      </c>
      <c r="B147" s="162"/>
      <c r="C147" s="163"/>
      <c r="D147" s="35" t="s">
        <v>10</v>
      </c>
      <c r="E147" s="96">
        <f>SUM(E148)</f>
        <v>0</v>
      </c>
      <c r="F147" s="96">
        <f>SUM(F148)</f>
        <v>0</v>
      </c>
      <c r="G147" s="96">
        <f>SUM(G148)</f>
        <v>0</v>
      </c>
      <c r="H147" s="96">
        <f t="shared" ref="H147:I147" si="69">SUM(H148)</f>
        <v>0</v>
      </c>
      <c r="I147" s="96">
        <f t="shared" si="69"/>
        <v>0</v>
      </c>
    </row>
    <row r="148" spans="1:9" x14ac:dyDescent="0.25">
      <c r="A148" s="164">
        <v>31</v>
      </c>
      <c r="B148" s="165"/>
      <c r="C148" s="166"/>
      <c r="D148" s="35" t="s">
        <v>11</v>
      </c>
      <c r="E148" s="96">
        <v>0</v>
      </c>
      <c r="F148" s="96">
        <f>SUM(G148-E148)</f>
        <v>0</v>
      </c>
      <c r="G148" s="96">
        <v>0</v>
      </c>
      <c r="H148" s="96">
        <v>0</v>
      </c>
      <c r="I148" s="96">
        <v>0</v>
      </c>
    </row>
    <row r="149" spans="1:9" x14ac:dyDescent="0.25">
      <c r="A149" s="167" t="s">
        <v>185</v>
      </c>
      <c r="B149" s="168"/>
      <c r="C149" s="169"/>
      <c r="D149" s="125" t="s">
        <v>186</v>
      </c>
      <c r="E149" s="96">
        <f>SUM(E150)</f>
        <v>0</v>
      </c>
      <c r="F149" s="96">
        <f>SUM(F150)</f>
        <v>4165</v>
      </c>
      <c r="G149" s="96">
        <f>SUM(G150)</f>
        <v>4165</v>
      </c>
      <c r="H149" s="96">
        <f t="shared" ref="H149:I149" si="70">SUM(H150)</f>
        <v>0</v>
      </c>
      <c r="I149" s="96">
        <f t="shared" si="70"/>
        <v>0</v>
      </c>
    </row>
    <row r="150" spans="1:9" x14ac:dyDescent="0.25">
      <c r="A150" s="167" t="s">
        <v>187</v>
      </c>
      <c r="B150" s="168"/>
      <c r="C150" s="169"/>
      <c r="D150" s="125" t="s">
        <v>188</v>
      </c>
      <c r="E150" s="96">
        <f>SUM(E152)</f>
        <v>0</v>
      </c>
      <c r="F150" s="96">
        <f>SUM(F152)</f>
        <v>4165</v>
      </c>
      <c r="G150" s="96">
        <f>SUM(G152)</f>
        <v>4165</v>
      </c>
      <c r="H150" s="96">
        <f t="shared" ref="H150:I150" si="71">SUM(H152)</f>
        <v>0</v>
      </c>
      <c r="I150" s="96">
        <f t="shared" si="71"/>
        <v>0</v>
      </c>
    </row>
    <row r="151" spans="1:9" ht="25.5" x14ac:dyDescent="0.25">
      <c r="A151" s="158" t="s">
        <v>192</v>
      </c>
      <c r="B151" s="159"/>
      <c r="C151" s="160"/>
      <c r="D151" s="123" t="s">
        <v>193</v>
      </c>
      <c r="E151" s="96"/>
      <c r="F151" s="96"/>
      <c r="G151" s="96"/>
      <c r="H151" s="96"/>
      <c r="I151" s="96"/>
    </row>
    <row r="152" spans="1:9" x14ac:dyDescent="0.25">
      <c r="A152" s="161">
        <v>9</v>
      </c>
      <c r="B152" s="162"/>
      <c r="C152" s="163"/>
      <c r="D152" s="124" t="s">
        <v>189</v>
      </c>
      <c r="E152" s="96">
        <f>SUM(E153)</f>
        <v>0</v>
      </c>
      <c r="F152" s="96">
        <f>SUM(F153)</f>
        <v>4165</v>
      </c>
      <c r="G152" s="96">
        <f>SUM(G153)</f>
        <v>4165</v>
      </c>
      <c r="H152" s="96">
        <f t="shared" ref="H152:I152" si="72">SUM(H153)</f>
        <v>0</v>
      </c>
      <c r="I152" s="96">
        <f t="shared" si="72"/>
        <v>0</v>
      </c>
    </row>
    <row r="153" spans="1:9" x14ac:dyDescent="0.25">
      <c r="A153" s="164">
        <v>92</v>
      </c>
      <c r="B153" s="165"/>
      <c r="C153" s="166"/>
      <c r="D153" s="124" t="s">
        <v>190</v>
      </c>
      <c r="E153" s="96">
        <v>0</v>
      </c>
      <c r="F153" s="96">
        <f>SUM(G153-E153)</f>
        <v>4165</v>
      </c>
      <c r="G153" s="96">
        <v>4165</v>
      </c>
      <c r="H153" s="96">
        <v>0</v>
      </c>
      <c r="I153" s="96">
        <v>0</v>
      </c>
    </row>
    <row r="156" spans="1:9" x14ac:dyDescent="0.25">
      <c r="A156" s="128" t="s">
        <v>182</v>
      </c>
      <c r="B156" s="128"/>
      <c r="C156" s="128"/>
      <c r="F156"/>
      <c r="H156" s="23" t="s">
        <v>71</v>
      </c>
    </row>
    <row r="157" spans="1:9" x14ac:dyDescent="0.25">
      <c r="A157" s="126" t="s">
        <v>201</v>
      </c>
      <c r="B157" s="107"/>
      <c r="C157" s="107"/>
      <c r="F157"/>
      <c r="H157" s="23" t="s">
        <v>72</v>
      </c>
    </row>
    <row r="158" spans="1:9" x14ac:dyDescent="0.25">
      <c r="A158" s="128" t="s">
        <v>202</v>
      </c>
      <c r="B158" s="128"/>
      <c r="C158" s="128"/>
      <c r="F158"/>
    </row>
  </sheetData>
  <mergeCells count="153">
    <mergeCell ref="A90:C90"/>
    <mergeCell ref="A91:C91"/>
    <mergeCell ref="A26:C26"/>
    <mergeCell ref="A97:C97"/>
    <mergeCell ref="A98:C98"/>
    <mergeCell ref="A99:C99"/>
    <mergeCell ref="A105:C105"/>
    <mergeCell ref="A106:C106"/>
    <mergeCell ref="A107:C107"/>
    <mergeCell ref="A101:C101"/>
    <mergeCell ref="A102:C102"/>
    <mergeCell ref="A103:C103"/>
    <mergeCell ref="A104:C104"/>
    <mergeCell ref="A13:C13"/>
    <mergeCell ref="A14:C14"/>
    <mergeCell ref="A3:I3"/>
    <mergeCell ref="A5:C5"/>
    <mergeCell ref="A6:D6"/>
    <mergeCell ref="A7:C7"/>
    <mergeCell ref="A8:C8"/>
    <mergeCell ref="A96:C96"/>
    <mergeCell ref="A78:C78"/>
    <mergeCell ref="A92:C92"/>
    <mergeCell ref="A93:C93"/>
    <mergeCell ref="A94:C94"/>
    <mergeCell ref="A95:C95"/>
    <mergeCell ref="A85:C85"/>
    <mergeCell ref="A86:C86"/>
    <mergeCell ref="A87:C87"/>
    <mergeCell ref="A88:C88"/>
    <mergeCell ref="A79:C79"/>
    <mergeCell ref="A80:C80"/>
    <mergeCell ref="A81:C81"/>
    <mergeCell ref="A82:C82"/>
    <mergeCell ref="A83:C83"/>
    <mergeCell ref="A84:C84"/>
    <mergeCell ref="A89:C89"/>
    <mergeCell ref="A40:C40"/>
    <mergeCell ref="A41:C41"/>
    <mergeCell ref="A42:C42"/>
    <mergeCell ref="A43:C43"/>
    <mergeCell ref="A27:C27"/>
    <mergeCell ref="A28:C28"/>
    <mergeCell ref="A35:C35"/>
    <mergeCell ref="A1:I1"/>
    <mergeCell ref="A21:C21"/>
    <mergeCell ref="A22:C22"/>
    <mergeCell ref="A23:C23"/>
    <mergeCell ref="A24:C24"/>
    <mergeCell ref="A25:C25"/>
    <mergeCell ref="A29:C29"/>
    <mergeCell ref="A15:C15"/>
    <mergeCell ref="A16:C16"/>
    <mergeCell ref="A17:C17"/>
    <mergeCell ref="A18:C18"/>
    <mergeCell ref="A19:C19"/>
    <mergeCell ref="A20:C20"/>
    <mergeCell ref="A9:C9"/>
    <mergeCell ref="A10:C10"/>
    <mergeCell ref="A11:C11"/>
    <mergeCell ref="A12:C12"/>
    <mergeCell ref="A30:C30"/>
    <mergeCell ref="A31:C31"/>
    <mergeCell ref="A32:C32"/>
    <mergeCell ref="A33:C33"/>
    <mergeCell ref="A34:C34"/>
    <mergeCell ref="A36:C36"/>
    <mergeCell ref="A37:C37"/>
    <mergeCell ref="A38:C38"/>
    <mergeCell ref="A39:C39"/>
    <mergeCell ref="A77:C77"/>
    <mergeCell ref="A66:C66"/>
    <mergeCell ref="A67:C67"/>
    <mergeCell ref="A68:C68"/>
    <mergeCell ref="A69:C69"/>
    <mergeCell ref="A70:C70"/>
    <mergeCell ref="A71:C71"/>
    <mergeCell ref="A72:C72"/>
    <mergeCell ref="A73:C73"/>
    <mergeCell ref="A74:C74"/>
    <mergeCell ref="A75:C75"/>
    <mergeCell ref="A76:C76"/>
    <mergeCell ref="A63:C63"/>
    <mergeCell ref="A64:C64"/>
    <mergeCell ref="A65:C65"/>
    <mergeCell ref="A50:C50"/>
    <mergeCell ref="A49:C49"/>
    <mergeCell ref="A44:C44"/>
    <mergeCell ref="A45:C45"/>
    <mergeCell ref="A46:C46"/>
    <mergeCell ref="A51:C51"/>
    <mergeCell ref="A52:C52"/>
    <mergeCell ref="A47:C47"/>
    <mergeCell ref="A48:C48"/>
    <mergeCell ref="A53:C53"/>
    <mergeCell ref="A55:C55"/>
    <mergeCell ref="A54:C54"/>
    <mergeCell ref="A56:C56"/>
    <mergeCell ref="A57:C57"/>
    <mergeCell ref="A58:C58"/>
    <mergeCell ref="A60:C60"/>
    <mergeCell ref="A59:C59"/>
    <mergeCell ref="A61:C61"/>
    <mergeCell ref="A62:C62"/>
    <mergeCell ref="A129:C129"/>
    <mergeCell ref="A100:C100"/>
    <mergeCell ref="A120:C120"/>
    <mergeCell ref="A121:C121"/>
    <mergeCell ref="A122:C122"/>
    <mergeCell ref="A108:C108"/>
    <mergeCell ref="A109:C109"/>
    <mergeCell ref="A116:C116"/>
    <mergeCell ref="A123:C123"/>
    <mergeCell ref="A124:C124"/>
    <mergeCell ref="A125:C125"/>
    <mergeCell ref="A126:C126"/>
    <mergeCell ref="A127:C127"/>
    <mergeCell ref="A128:C128"/>
    <mergeCell ref="A117:C117"/>
    <mergeCell ref="A118:C118"/>
    <mergeCell ref="A119:C119"/>
    <mergeCell ref="A115:C115"/>
    <mergeCell ref="A110:C110"/>
    <mergeCell ref="A111:C111"/>
    <mergeCell ref="A112:C112"/>
    <mergeCell ref="A113:C113"/>
    <mergeCell ref="A114:C114"/>
    <mergeCell ref="A148:C148"/>
    <mergeCell ref="A156:C156"/>
    <mergeCell ref="A158:C158"/>
    <mergeCell ref="A140:C140"/>
    <mergeCell ref="A141:C141"/>
    <mergeCell ref="A142:C142"/>
    <mergeCell ref="A143:C143"/>
    <mergeCell ref="A144:C144"/>
    <mergeCell ref="A145:C145"/>
    <mergeCell ref="A150:C150"/>
    <mergeCell ref="A151:C151"/>
    <mergeCell ref="A152:C152"/>
    <mergeCell ref="A153:C153"/>
    <mergeCell ref="A149:C149"/>
    <mergeCell ref="A130:C130"/>
    <mergeCell ref="A131:C131"/>
    <mergeCell ref="A132:C132"/>
    <mergeCell ref="A134:C134"/>
    <mergeCell ref="A135:C135"/>
    <mergeCell ref="A136:C136"/>
    <mergeCell ref="A137:C137"/>
    <mergeCell ref="A146:C146"/>
    <mergeCell ref="A147:C147"/>
    <mergeCell ref="A138:C138"/>
    <mergeCell ref="A139:C139"/>
    <mergeCell ref="A133:C133"/>
  </mergeCells>
  <pageMargins left="0.70866141732283472" right="0.31496062992125984" top="0.35433070866141736" bottom="0.35433070866141736" header="0.31496062992125984" footer="0.31496062992125984"/>
  <pageSetup paperSize="9" scale="75" fitToHeight="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8</vt:i4>
      </vt:variant>
    </vt:vector>
  </HeadingPairs>
  <TitlesOfParts>
    <vt:vector size="8" baseType="lpstr">
      <vt:lpstr>SAŽETAK</vt:lpstr>
      <vt:lpstr> Račun prihoda i rashoda</vt:lpstr>
      <vt:lpstr>Prihodi i rashodi po izvorima</vt:lpstr>
      <vt:lpstr>Rashodi prema funkcijskoj kl</vt:lpstr>
      <vt:lpstr>Račun financiranja</vt:lpstr>
      <vt:lpstr>Račun financiranja po izvorima</vt:lpstr>
      <vt:lpstr>POSEBNI DIO</vt:lpstr>
      <vt:lpstr>List2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spuid</cp:lastModifiedBy>
  <cp:lastPrinted>2024-05-27T12:27:35Z</cp:lastPrinted>
  <dcterms:created xsi:type="dcterms:W3CDTF">2022-08-12T12:51:27Z</dcterms:created>
  <dcterms:modified xsi:type="dcterms:W3CDTF">2024-06-17T09:58:56Z</dcterms:modified>
</cp:coreProperties>
</file>