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FINANCIJSKI PLANOVI\Škola\"/>
    </mc:Choice>
  </mc:AlternateContent>
  <xr:revisionPtr revIDLastSave="0" documentId="13_ncr:1_{C532AC73-A2B7-49B9-AACD-E5EF326CA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5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5" l="1"/>
  <c r="F177" i="15"/>
  <c r="F174" i="15"/>
  <c r="F172" i="15"/>
  <c r="F171" i="15"/>
  <c r="F169" i="15"/>
  <c r="F166" i="15"/>
  <c r="F164" i="15"/>
  <c r="F162" i="15"/>
  <c r="F160" i="15"/>
  <c r="F159" i="15"/>
  <c r="F157" i="15"/>
  <c r="F156" i="15"/>
  <c r="F154" i="15"/>
  <c r="F153" i="15"/>
  <c r="F151" i="15"/>
  <c r="F149" i="15"/>
  <c r="F147" i="15"/>
  <c r="F146" i="15"/>
  <c r="F144" i="15"/>
  <c r="F143" i="15"/>
  <c r="F141" i="15"/>
  <c r="F138" i="15"/>
  <c r="F136" i="15"/>
  <c r="F134" i="15"/>
  <c r="F132" i="15"/>
  <c r="F130" i="15"/>
  <c r="F128" i="15"/>
  <c r="F125" i="15"/>
  <c r="F123" i="15"/>
  <c r="F121" i="15"/>
  <c r="F119" i="15"/>
  <c r="F116" i="15"/>
  <c r="F114" i="15"/>
  <c r="F112" i="15"/>
  <c r="F110" i="15"/>
  <c r="F108" i="15"/>
  <c r="F106" i="15"/>
  <c r="F104" i="15"/>
  <c r="F102" i="15"/>
  <c r="F100" i="15"/>
  <c r="F98" i="15"/>
  <c r="F95" i="15"/>
  <c r="F93" i="15"/>
  <c r="F91" i="15"/>
  <c r="F89" i="15"/>
  <c r="F87" i="15"/>
  <c r="F85" i="15"/>
  <c r="F84" i="15"/>
  <c r="F83" i="15"/>
  <c r="F81" i="15"/>
  <c r="F79" i="15"/>
  <c r="F77" i="15"/>
  <c r="F75" i="15"/>
  <c r="F73" i="15"/>
  <c r="F71" i="15"/>
  <c r="F69" i="15"/>
  <c r="F67" i="15"/>
  <c r="F65" i="15"/>
  <c r="F64" i="15"/>
  <c r="F62" i="15"/>
  <c r="F61" i="15"/>
  <c r="F59" i="15"/>
  <c r="F57" i="15"/>
  <c r="F56" i="15"/>
  <c r="F54" i="15"/>
  <c r="F52" i="15"/>
  <c r="F51" i="15"/>
  <c r="F49" i="15"/>
  <c r="F48" i="15"/>
  <c r="F46" i="15"/>
  <c r="F44" i="15"/>
  <c r="F42" i="15"/>
  <c r="F40" i="15"/>
  <c r="F37" i="15"/>
  <c r="F36" i="15"/>
  <c r="F35" i="15"/>
  <c r="F33" i="15"/>
  <c r="F31" i="15"/>
  <c r="F29" i="15"/>
  <c r="F28" i="15"/>
  <c r="F26" i="15"/>
  <c r="F25" i="15"/>
  <c r="F24" i="15"/>
  <c r="F22" i="15"/>
  <c r="F21" i="15"/>
  <c r="F20" i="15"/>
  <c r="F18" i="15"/>
  <c r="F16" i="15"/>
  <c r="F14" i="15"/>
  <c r="F12" i="15"/>
  <c r="F11" i="15"/>
  <c r="F9" i="15"/>
  <c r="C21" i="8"/>
  <c r="E178" i="15"/>
  <c r="E176" i="15"/>
  <c r="E175" i="15" s="1"/>
  <c r="E173" i="15"/>
  <c r="E170" i="15"/>
  <c r="E165" i="15"/>
  <c r="E163" i="15" s="1"/>
  <c r="E161" i="15"/>
  <c r="E158" i="15"/>
  <c r="E155" i="15"/>
  <c r="E152" i="15"/>
  <c r="E148" i="15"/>
  <c r="E145" i="15"/>
  <c r="E142" i="15"/>
  <c r="E137" i="15"/>
  <c r="E135" i="15" s="1"/>
  <c r="E133" i="15"/>
  <c r="E131" i="15" s="1"/>
  <c r="E129" i="15"/>
  <c r="E127" i="15" s="1"/>
  <c r="E124" i="15"/>
  <c r="E122" i="15"/>
  <c r="E120" i="15"/>
  <c r="E118" i="15" s="1"/>
  <c r="E117" i="15" s="1"/>
  <c r="E115" i="15"/>
  <c r="E113" i="15" s="1"/>
  <c r="E111" i="15"/>
  <c r="E109" i="15" s="1"/>
  <c r="E107" i="15"/>
  <c r="E105" i="15" s="1"/>
  <c r="E103" i="15"/>
  <c r="E101" i="15" s="1"/>
  <c r="E99" i="15"/>
  <c r="E97" i="15" s="1"/>
  <c r="E94" i="15"/>
  <c r="E92" i="15"/>
  <c r="E90" i="15" s="1"/>
  <c r="E88" i="15"/>
  <c r="E86" i="15" s="1"/>
  <c r="E82" i="15"/>
  <c r="E80" i="15" s="1"/>
  <c r="E78" i="15"/>
  <c r="E76" i="15" s="1"/>
  <c r="E74" i="15"/>
  <c r="E72" i="15" s="1"/>
  <c r="E70" i="15"/>
  <c r="E68" i="15" s="1"/>
  <c r="E66" i="15"/>
  <c r="E63" i="15"/>
  <c r="E60" i="15"/>
  <c r="E58" i="15" s="1"/>
  <c r="E55" i="15"/>
  <c r="E53" i="15" s="1"/>
  <c r="E50" i="15"/>
  <c r="E47" i="15"/>
  <c r="E45" i="15"/>
  <c r="E43" i="15"/>
  <c r="E41" i="15"/>
  <c r="E39" i="15" s="1"/>
  <c r="E34" i="15"/>
  <c r="E32" i="15"/>
  <c r="E30" i="15"/>
  <c r="E27" i="15"/>
  <c r="E23" i="15"/>
  <c r="E19" i="15"/>
  <c r="E17" i="15" s="1"/>
  <c r="E15" i="15"/>
  <c r="E13" i="15" s="1"/>
  <c r="E10" i="15"/>
  <c r="E8" i="15" s="1"/>
  <c r="C11" i="5"/>
  <c r="C10" i="5"/>
  <c r="C13" i="5"/>
  <c r="C12" i="5"/>
  <c r="C56" i="8"/>
  <c r="C54" i="8"/>
  <c r="C53" i="8"/>
  <c r="C52" i="8"/>
  <c r="C51" i="8"/>
  <c r="C50" i="8"/>
  <c r="C49" i="8"/>
  <c r="C48" i="8"/>
  <c r="C47" i="8"/>
  <c r="C45" i="8"/>
  <c r="C44" i="8"/>
  <c r="C43" i="8"/>
  <c r="C42" i="8"/>
  <c r="C40" i="8"/>
  <c r="C38" i="8"/>
  <c r="B55" i="8"/>
  <c r="B46" i="8"/>
  <c r="B41" i="8"/>
  <c r="B36" i="8" s="1"/>
  <c r="B39" i="8"/>
  <c r="B37" i="8"/>
  <c r="C30" i="8"/>
  <c r="C28" i="8"/>
  <c r="C27" i="8"/>
  <c r="C26" i="8"/>
  <c r="C25" i="8"/>
  <c r="C24" i="8"/>
  <c r="C23" i="8"/>
  <c r="C22" i="8"/>
  <c r="C19" i="8"/>
  <c r="C18" i="8"/>
  <c r="C17" i="8"/>
  <c r="C16" i="8"/>
  <c r="C14" i="8"/>
  <c r="C12" i="8"/>
  <c r="B29" i="8"/>
  <c r="B20" i="8"/>
  <c r="B15" i="8"/>
  <c r="B13" i="8"/>
  <c r="B11" i="8"/>
  <c r="E36" i="3"/>
  <c r="E34" i="3"/>
  <c r="E33" i="3"/>
  <c r="E32" i="3"/>
  <c r="E30" i="3"/>
  <c r="E29" i="3"/>
  <c r="E28" i="3"/>
  <c r="E27" i="3"/>
  <c r="E26" i="3"/>
  <c r="D35" i="3"/>
  <c r="D31" i="3"/>
  <c r="D25" i="3"/>
  <c r="E18" i="3"/>
  <c r="E16" i="3"/>
  <c r="E15" i="3"/>
  <c r="E14" i="3"/>
  <c r="E13" i="3"/>
  <c r="E12" i="3"/>
  <c r="D17" i="3"/>
  <c r="D11" i="3"/>
  <c r="D10" i="3" s="1"/>
  <c r="G35" i="10"/>
  <c r="G34" i="10"/>
  <c r="F37" i="10"/>
  <c r="G27" i="10"/>
  <c r="G20" i="10"/>
  <c r="G19" i="10"/>
  <c r="G21" i="10" s="1"/>
  <c r="G13" i="10"/>
  <c r="G12" i="10"/>
  <c r="G10" i="10"/>
  <c r="G9" i="10"/>
  <c r="F11" i="10"/>
  <c r="F8" i="10"/>
  <c r="G37" i="10" l="1"/>
  <c r="E150" i="15"/>
  <c r="F14" i="10"/>
  <c r="D24" i="3"/>
  <c r="E140" i="15"/>
  <c r="E168" i="15"/>
  <c r="E167" i="15" s="1"/>
  <c r="B10" i="8"/>
  <c r="E7" i="15"/>
  <c r="E38" i="15"/>
  <c r="E96" i="15"/>
  <c r="E126" i="15"/>
  <c r="E139" i="15"/>
  <c r="E6" i="15" l="1"/>
  <c r="I133" i="15" l="1"/>
  <c r="I131" i="15" s="1"/>
  <c r="H133" i="15"/>
  <c r="H131" i="15" s="1"/>
  <c r="G133" i="15"/>
  <c r="F133" i="15" s="1"/>
  <c r="G131" i="15"/>
  <c r="F131" i="15" s="1"/>
  <c r="I124" i="15"/>
  <c r="I122" i="15" s="1"/>
  <c r="H124" i="15"/>
  <c r="H122" i="15" s="1"/>
  <c r="G124" i="15"/>
  <c r="F124" i="15" s="1"/>
  <c r="G122" i="15"/>
  <c r="F122" i="15" s="1"/>
  <c r="I115" i="15"/>
  <c r="I113" i="15" s="1"/>
  <c r="H115" i="15"/>
  <c r="H113" i="15" s="1"/>
  <c r="G115" i="15"/>
  <c r="F115" i="15" s="1"/>
  <c r="G113" i="15"/>
  <c r="F113" i="15" s="1"/>
  <c r="I107" i="15"/>
  <c r="I105" i="15" s="1"/>
  <c r="H107" i="15"/>
  <c r="H105" i="15" s="1"/>
  <c r="G107" i="15"/>
  <c r="I60" i="15"/>
  <c r="H60" i="15"/>
  <c r="G60" i="15"/>
  <c r="F60" i="15" s="1"/>
  <c r="I43" i="15"/>
  <c r="H43" i="15"/>
  <c r="G43" i="15"/>
  <c r="F43" i="15" s="1"/>
  <c r="G105" i="15" l="1"/>
  <c r="F105" i="15" s="1"/>
  <c r="F107" i="15"/>
  <c r="I178" i="15"/>
  <c r="I176" i="15" s="1"/>
  <c r="I175" i="15" s="1"/>
  <c r="H178" i="15"/>
  <c r="H176" i="15" s="1"/>
  <c r="H175" i="15" s="1"/>
  <c r="G178" i="15"/>
  <c r="F178" i="15" s="1"/>
  <c r="G176" i="15"/>
  <c r="I145" i="15"/>
  <c r="H145" i="15"/>
  <c r="G145" i="15"/>
  <c r="F145" i="15" s="1"/>
  <c r="I137" i="15"/>
  <c r="I135" i="15" s="1"/>
  <c r="H137" i="15"/>
  <c r="H135" i="15" s="1"/>
  <c r="G137" i="15"/>
  <c r="F137" i="15" s="1"/>
  <c r="I103" i="15"/>
  <c r="I101" i="15" s="1"/>
  <c r="H103" i="15"/>
  <c r="H101" i="15" s="1"/>
  <c r="G103" i="15"/>
  <c r="I94" i="15"/>
  <c r="H94" i="15"/>
  <c r="G94" i="15"/>
  <c r="F94" i="15" s="1"/>
  <c r="I66" i="15"/>
  <c r="H66" i="15"/>
  <c r="G66" i="15"/>
  <c r="F66" i="15" s="1"/>
  <c r="I63" i="15"/>
  <c r="H63" i="15"/>
  <c r="G63" i="15"/>
  <c r="F63" i="15" s="1"/>
  <c r="I55" i="15"/>
  <c r="I53" i="15" s="1"/>
  <c r="H55" i="15"/>
  <c r="H53" i="15" s="1"/>
  <c r="G55" i="15"/>
  <c r="I47" i="15"/>
  <c r="H47" i="15"/>
  <c r="G47" i="15"/>
  <c r="F47" i="15" s="1"/>
  <c r="I23" i="15"/>
  <c r="H23" i="15"/>
  <c r="G23" i="15"/>
  <c r="F23" i="15" s="1"/>
  <c r="I27" i="15"/>
  <c r="H27" i="15"/>
  <c r="G27" i="15"/>
  <c r="F27" i="15" s="1"/>
  <c r="H35" i="3"/>
  <c r="G35" i="3"/>
  <c r="F35" i="3"/>
  <c r="E35" i="3" s="1"/>
  <c r="I148" i="15"/>
  <c r="H148" i="15"/>
  <c r="G148" i="15"/>
  <c r="F148" i="15" s="1"/>
  <c r="I129" i="15"/>
  <c r="I127" i="15" s="1"/>
  <c r="H129" i="15"/>
  <c r="G129" i="15"/>
  <c r="H127" i="15"/>
  <c r="I111" i="15"/>
  <c r="I109" i="15" s="1"/>
  <c r="H111" i="15"/>
  <c r="H109" i="15" s="1"/>
  <c r="G111" i="15"/>
  <c r="H152" i="15"/>
  <c r="I152" i="15"/>
  <c r="G152" i="15"/>
  <c r="F152" i="15" s="1"/>
  <c r="I41" i="15"/>
  <c r="I39" i="15" s="1"/>
  <c r="H41" i="15"/>
  <c r="H39" i="15" s="1"/>
  <c r="G41" i="15"/>
  <c r="F41" i="8"/>
  <c r="E41" i="8"/>
  <c r="D41" i="8"/>
  <c r="C41" i="8" s="1"/>
  <c r="I99" i="15"/>
  <c r="I97" i="15" s="1"/>
  <c r="H99" i="15"/>
  <c r="H97" i="15" s="1"/>
  <c r="G99" i="15"/>
  <c r="I82" i="15"/>
  <c r="H82" i="15"/>
  <c r="G82" i="15"/>
  <c r="F82" i="15" s="1"/>
  <c r="I50" i="15"/>
  <c r="H50" i="15"/>
  <c r="G50" i="15"/>
  <c r="F50" i="15" s="1"/>
  <c r="G97" i="15" l="1"/>
  <c r="F99" i="15"/>
  <c r="G109" i="15"/>
  <c r="F109" i="15" s="1"/>
  <c r="F111" i="15"/>
  <c r="G175" i="15"/>
  <c r="F175" i="15" s="1"/>
  <c r="F176" i="15"/>
  <c r="H96" i="15"/>
  <c r="H126" i="15"/>
  <c r="G127" i="15"/>
  <c r="F127" i="15" s="1"/>
  <c r="F129" i="15"/>
  <c r="I126" i="15"/>
  <c r="G101" i="15"/>
  <c r="F101" i="15" s="1"/>
  <c r="F103" i="15"/>
  <c r="G135" i="15"/>
  <c r="G53" i="15"/>
  <c r="F53" i="15" s="1"/>
  <c r="F55" i="15"/>
  <c r="G39" i="15"/>
  <c r="F39" i="15" s="1"/>
  <c r="F41" i="15"/>
  <c r="I58" i="15"/>
  <c r="I96" i="15"/>
  <c r="H58" i="15"/>
  <c r="G58" i="15"/>
  <c r="F58" i="15" s="1"/>
  <c r="I45" i="15"/>
  <c r="G45" i="15"/>
  <c r="F45" i="15" s="1"/>
  <c r="H45" i="15"/>
  <c r="H15" i="15"/>
  <c r="H13" i="15" s="1"/>
  <c r="I15" i="15"/>
  <c r="I13" i="15" s="1"/>
  <c r="H19" i="15"/>
  <c r="I19" i="15"/>
  <c r="H10" i="15"/>
  <c r="H8" i="15" s="1"/>
  <c r="I10" i="15"/>
  <c r="I8" i="15" s="1"/>
  <c r="H30" i="15"/>
  <c r="I30" i="15"/>
  <c r="H34" i="15"/>
  <c r="H32" i="15" s="1"/>
  <c r="I34" i="15"/>
  <c r="I32" i="15" s="1"/>
  <c r="H70" i="15"/>
  <c r="H68" i="15" s="1"/>
  <c r="I70" i="15"/>
  <c r="I68" i="15" s="1"/>
  <c r="H74" i="15"/>
  <c r="H72" i="15" s="1"/>
  <c r="I74" i="15"/>
  <c r="I72" i="15" s="1"/>
  <c r="H78" i="15"/>
  <c r="H76" i="15" s="1"/>
  <c r="I78" i="15"/>
  <c r="I76" i="15" s="1"/>
  <c r="H80" i="15"/>
  <c r="I80" i="15"/>
  <c r="H88" i="15"/>
  <c r="H86" i="15" s="1"/>
  <c r="I88" i="15"/>
  <c r="I86" i="15" s="1"/>
  <c r="H92" i="15"/>
  <c r="H90" i="15" s="1"/>
  <c r="I92" i="15"/>
  <c r="I90" i="15" s="1"/>
  <c r="H120" i="15"/>
  <c r="H118" i="15" s="1"/>
  <c r="H117" i="15" s="1"/>
  <c r="I120" i="15"/>
  <c r="I118" i="15" s="1"/>
  <c r="I117" i="15" s="1"/>
  <c r="H165" i="15"/>
  <c r="H163" i="15" s="1"/>
  <c r="I165" i="15"/>
  <c r="I163" i="15" s="1"/>
  <c r="H142" i="15"/>
  <c r="H140" i="15" s="1"/>
  <c r="I142" i="15"/>
  <c r="I140" i="15" s="1"/>
  <c r="H155" i="15"/>
  <c r="I155" i="15"/>
  <c r="H158" i="15"/>
  <c r="I158" i="15"/>
  <c r="H161" i="15"/>
  <c r="I161" i="15"/>
  <c r="H170" i="15"/>
  <c r="I170" i="15"/>
  <c r="H173" i="15"/>
  <c r="I173" i="15"/>
  <c r="F55" i="8"/>
  <c r="E55" i="8"/>
  <c r="D55" i="8"/>
  <c r="C55" i="8" s="1"/>
  <c r="F46" i="8"/>
  <c r="E46" i="8"/>
  <c r="D46" i="8"/>
  <c r="C46" i="8" s="1"/>
  <c r="F39" i="8"/>
  <c r="E39" i="8"/>
  <c r="D39" i="8"/>
  <c r="C39" i="8" s="1"/>
  <c r="F37" i="8"/>
  <c r="E37" i="8"/>
  <c r="D37" i="8"/>
  <c r="C37" i="8" s="1"/>
  <c r="F29" i="8"/>
  <c r="E29" i="8"/>
  <c r="D29" i="8"/>
  <c r="C29" i="8" s="1"/>
  <c r="F20" i="8"/>
  <c r="E20" i="8"/>
  <c r="D20" i="8"/>
  <c r="C20" i="8" s="1"/>
  <c r="F15" i="8"/>
  <c r="E15" i="8"/>
  <c r="D15" i="8"/>
  <c r="C15" i="8" s="1"/>
  <c r="F13" i="8"/>
  <c r="E13" i="8"/>
  <c r="D13" i="8"/>
  <c r="C13" i="8" s="1"/>
  <c r="F11" i="8"/>
  <c r="E11" i="8"/>
  <c r="D11" i="8"/>
  <c r="H31" i="3"/>
  <c r="G31" i="3"/>
  <c r="F31" i="3"/>
  <c r="E31" i="3" s="1"/>
  <c r="H25" i="3"/>
  <c r="G25" i="3"/>
  <c r="F25" i="3"/>
  <c r="E25" i="3" s="1"/>
  <c r="H17" i="3"/>
  <c r="G17" i="3"/>
  <c r="F17" i="3"/>
  <c r="E17" i="3" s="1"/>
  <c r="H11" i="3"/>
  <c r="G11" i="3"/>
  <c r="F11" i="3"/>
  <c r="E11" i="3" s="1"/>
  <c r="G173" i="15"/>
  <c r="F173" i="15" s="1"/>
  <c r="G170" i="15"/>
  <c r="F170" i="15" s="1"/>
  <c r="G161" i="15"/>
  <c r="F161" i="15" s="1"/>
  <c r="G158" i="15"/>
  <c r="F158" i="15" s="1"/>
  <c r="G155" i="15"/>
  <c r="F155" i="15" s="1"/>
  <c r="G142" i="15"/>
  <c r="G165" i="15"/>
  <c r="G120" i="15"/>
  <c r="G92" i="15"/>
  <c r="G88" i="15"/>
  <c r="G80" i="15"/>
  <c r="F80" i="15" s="1"/>
  <c r="G78" i="15"/>
  <c r="G74" i="15"/>
  <c r="G70" i="15"/>
  <c r="G34" i="15"/>
  <c r="G30" i="15"/>
  <c r="F30" i="15" s="1"/>
  <c r="G19" i="15"/>
  <c r="F19" i="15" s="1"/>
  <c r="G15" i="15"/>
  <c r="G10" i="15"/>
  <c r="G68" i="15" l="1"/>
  <c r="F68" i="15" s="1"/>
  <c r="F70" i="15"/>
  <c r="G24" i="3"/>
  <c r="G118" i="15"/>
  <c r="F120" i="15"/>
  <c r="G86" i="15"/>
  <c r="F86" i="15" s="1"/>
  <c r="F88" i="15"/>
  <c r="G72" i="15"/>
  <c r="F72" i="15" s="1"/>
  <c r="F74" i="15"/>
  <c r="G90" i="15"/>
  <c r="F90" i="15" s="1"/>
  <c r="F92" i="15"/>
  <c r="G8" i="15"/>
  <c r="F8" i="15" s="1"/>
  <c r="F10" i="15"/>
  <c r="G163" i="15"/>
  <c r="F163" i="15" s="1"/>
  <c r="F165" i="15"/>
  <c r="E10" i="8"/>
  <c r="G96" i="15"/>
  <c r="F96" i="15" s="1"/>
  <c r="F97" i="15"/>
  <c r="F135" i="15"/>
  <c r="G126" i="15"/>
  <c r="F126" i="15" s="1"/>
  <c r="G140" i="15"/>
  <c r="F140" i="15" s="1"/>
  <c r="F142" i="15"/>
  <c r="G76" i="15"/>
  <c r="F76" i="15" s="1"/>
  <c r="F78" i="15"/>
  <c r="G32" i="15"/>
  <c r="F32" i="15" s="1"/>
  <c r="F34" i="15"/>
  <c r="G13" i="15"/>
  <c r="F13" i="15" s="1"/>
  <c r="F15" i="15"/>
  <c r="D10" i="8"/>
  <c r="C10" i="8" s="1"/>
  <c r="C11" i="8"/>
  <c r="H38" i="15"/>
  <c r="G38" i="15"/>
  <c r="F38" i="15" s="1"/>
  <c r="I38" i="15"/>
  <c r="G17" i="15"/>
  <c r="F17" i="15" s="1"/>
  <c r="I17" i="15"/>
  <c r="I7" i="15" s="1"/>
  <c r="H17" i="15"/>
  <c r="H7" i="15" s="1"/>
  <c r="H24" i="3"/>
  <c r="F24" i="3"/>
  <c r="E24" i="3" s="1"/>
  <c r="F10" i="8"/>
  <c r="H10" i="3"/>
  <c r="F10" i="3"/>
  <c r="E10" i="3" s="1"/>
  <c r="H150" i="15"/>
  <c r="H139" i="15" s="1"/>
  <c r="I150" i="15"/>
  <c r="I139" i="15" s="1"/>
  <c r="G150" i="15"/>
  <c r="F150" i="15" s="1"/>
  <c r="G10" i="3"/>
  <c r="D36" i="8"/>
  <c r="C36" i="8" s="1"/>
  <c r="F36" i="8"/>
  <c r="H168" i="15"/>
  <c r="H167" i="15" s="1"/>
  <c r="I168" i="15"/>
  <c r="I167" i="15" s="1"/>
  <c r="G168" i="15"/>
  <c r="E36" i="8"/>
  <c r="G167" i="15" l="1"/>
  <c r="F167" i="15" s="1"/>
  <c r="F168" i="15"/>
  <c r="G117" i="15"/>
  <c r="F117" i="15" s="1"/>
  <c r="F118" i="15"/>
  <c r="G7" i="15"/>
  <c r="F7" i="15" s="1"/>
  <c r="I6" i="15"/>
  <c r="H6" i="15"/>
  <c r="G139" i="15"/>
  <c r="F139" i="15" s="1"/>
  <c r="H37" i="10"/>
  <c r="I34" i="10" s="1"/>
  <c r="I37" i="10" s="1"/>
  <c r="J34" i="10" s="1"/>
  <c r="J37" i="10" s="1"/>
  <c r="J21" i="10"/>
  <c r="I21" i="10"/>
  <c r="H21" i="10"/>
  <c r="F21" i="10"/>
  <c r="J11" i="10"/>
  <c r="I11" i="10"/>
  <c r="H11" i="10"/>
  <c r="G11" i="10" s="1"/>
  <c r="J8" i="10"/>
  <c r="I8" i="10"/>
  <c r="H8" i="10"/>
  <c r="G8" i="10" s="1"/>
  <c r="G6" i="15" l="1"/>
  <c r="F6" i="15" s="1"/>
  <c r="G14" i="10"/>
  <c r="G22" i="10" s="1"/>
  <c r="G28" i="10" s="1"/>
  <c r="G29" i="10" s="1"/>
  <c r="I14" i="10"/>
  <c r="I22" i="10" s="1"/>
  <c r="J14" i="10"/>
  <c r="H14" i="10"/>
  <c r="H22" i="10" s="1"/>
  <c r="H28" i="10" s="1"/>
  <c r="H29" i="10" s="1"/>
  <c r="J22" i="10"/>
  <c r="J28" i="10" s="1"/>
  <c r="J29" i="10" s="1"/>
  <c r="F22" i="10"/>
  <c r="F28" i="10" s="1"/>
  <c r="F29" i="10" s="1"/>
  <c r="I28" i="10" l="1"/>
  <c r="I29" i="10" s="1"/>
</calcChain>
</file>

<file path=xl/sharedStrings.xml><?xml version="1.0" encoding="utf-8"?>
<sst xmlns="http://schemas.openxmlformats.org/spreadsheetml/2006/main" count="490" uniqueCount="215">
  <si>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</si>
  <si>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</si>
  <si>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</si>
  <si>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</si>
  <si>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</si>
  <si>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</si>
  <si>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</si>
  <si>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</si>
  <si>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</si>
  <si>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</si>
  <si>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</si>
  <si>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</si>
  <si>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</si>
  <si>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</si>
  <si>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</si>
  <si>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</si>
  <si>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</si>
  <si>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</si>
  <si>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</si>
  <si>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</si>
  <si>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</si>
  <si>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</si>
  <si>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</si>
  <si>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</si>
  <si>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</si>
  <si>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</si>
  <si>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</si>
  <si>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</si>
  <si>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</si>
  <si>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</si>
  <si>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</si>
  <si>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</si>
  <si>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</si>
  <si>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</si>
  <si>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</si>
  <si>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</si>
  <si>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</si>
  <si>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</si>
  <si>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</si>
  <si>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</si>
  <si>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</si>
  <si>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</si>
  <si>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</si>
  <si>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</si>
  <si>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</si>
  <si>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</si>
  <si>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</si>
  <si>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</si>
  <si>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</si>
  <si>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</si>
  <si>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</si>
  <si>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</si>
  <si>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</si>
  <si>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</si>
  <si>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</si>
  <si>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</si>
  <si>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</si>
  <si>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</si>
  <si>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</si>
  <si>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</si>
  <si>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</si>
  <si>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</si>
  <si>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</si>
  <si>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</si>
  <si>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</si>
  <si>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Predsjednica Školskog odbora</t>
  </si>
  <si>
    <t>Jasminka Brlas, prof.</t>
  </si>
  <si>
    <t>Agencija za odgoj i obrazovanje za proračunske korisnike</t>
  </si>
  <si>
    <t>Grad Pula za proračunske korisnike</t>
  </si>
  <si>
    <t>Prihodi od imovine</t>
  </si>
  <si>
    <t>Vlastiti prihodi srednjih škola</t>
  </si>
  <si>
    <t>Prihodi od administrativnih pristojbi i po posebnim propisima</t>
  </si>
  <si>
    <t>Prihodi za posebne namjene za srednje škole</t>
  </si>
  <si>
    <t>Prihodi od prodaje proizvoda i roba te pruženih usluga i prihodi od donacija</t>
  </si>
  <si>
    <t>Nenamjenski prihodi i primici</t>
  </si>
  <si>
    <t>Decentralizirana sredstva za srednje škole</t>
  </si>
  <si>
    <t>Strukturni fondovi EU</t>
  </si>
  <si>
    <t>Financijski rashodi</t>
  </si>
  <si>
    <t>09 Obrazovanje</t>
  </si>
  <si>
    <t>092 Srednjoškolsko obrazovanje</t>
  </si>
  <si>
    <t>0922 Više srednjoškolsko obrazovanje</t>
  </si>
  <si>
    <t>UKUPNO</t>
  </si>
  <si>
    <t>PROGRAM 2201</t>
  </si>
  <si>
    <t>REDOVNA DJELATNOST SREDNJIH ŠKOLA - MINIMALNI STANDARD</t>
  </si>
  <si>
    <t>Aktivnost A220101</t>
  </si>
  <si>
    <t>MATERIJALNI RASHODI SŠ PO KRITERIJIMA</t>
  </si>
  <si>
    <t>Izvor financiranja 48007</t>
  </si>
  <si>
    <t>Aktivnost A220102</t>
  </si>
  <si>
    <t>MATERIJALNI RASHODI SŠ PO STVARNOM TROŠKU</t>
  </si>
  <si>
    <t>Aktivnost A220103</t>
  </si>
  <si>
    <t>MATERIJALNI RASHODI SŠ - DRUGI IZVORI</t>
  </si>
  <si>
    <t>Izvor financiranja 32400</t>
  </si>
  <si>
    <t>Izvor financiranja 47400</t>
  </si>
  <si>
    <t>Izvor financiranja 62400</t>
  </si>
  <si>
    <t xml:space="preserve">Donacije za srednje škole </t>
  </si>
  <si>
    <t>Aktivnost A220104</t>
  </si>
  <si>
    <t>PLAĆE I DRUGI RASHODI ZA ZAPOSLENE SREDNJIH ŠKOLA</t>
  </si>
  <si>
    <t>Izvor financiranja 53082</t>
  </si>
  <si>
    <t>PROGRAM 2301</t>
  </si>
  <si>
    <t>PROGRAMI OBRAZOVANJA IZNAD STANDARDA</t>
  </si>
  <si>
    <t>Aktivnost A230143</t>
  </si>
  <si>
    <t>IZLOŽBA UČENIČKIH RADOVA</t>
  </si>
  <si>
    <t>Izvor financiranja 55359</t>
  </si>
  <si>
    <t>Aktivnost A230148</t>
  </si>
  <si>
    <t>FINANCIRANJE UČENIKA S POSEBNIM POTREBAMA</t>
  </si>
  <si>
    <t>Aktivnost A230162</t>
  </si>
  <si>
    <t>NAKNADA ZA ŽUPANIJSKO STRUČNO VIJEĆE</t>
  </si>
  <si>
    <t>Izvor financiranja 53080</t>
  </si>
  <si>
    <t>Aktivnost A230168</t>
  </si>
  <si>
    <t>EU PROJEKTI KOD PRORAČUNSKIH KORISNIKA</t>
  </si>
  <si>
    <t>Izvor financiranja 51999</t>
  </si>
  <si>
    <t>Prihodi od EU projekata - ostalo</t>
  </si>
  <si>
    <t>Aktivnost A230176</t>
  </si>
  <si>
    <t>DRŽAVNO NATJECANJE</t>
  </si>
  <si>
    <t>Aktivnost A230184</t>
  </si>
  <si>
    <t>ZAVIČAJNA NASTAVA</t>
  </si>
  <si>
    <t>Izvor financiranja 11001</t>
  </si>
  <si>
    <t>PROGRAM 2402</t>
  </si>
  <si>
    <t>INVESTICIJSKO ODRŽAVANJE SREDNJIH ŠKOLA</t>
  </si>
  <si>
    <t>Aktivnost A240201</t>
  </si>
  <si>
    <t>INVESTICIJSKO ODRŽAVANJE SŠ - MINIMALNI STANDARD</t>
  </si>
  <si>
    <t>PROGRAM 2406</t>
  </si>
  <si>
    <t>OPREMANJE U SREDNJIM ŠKOLAMA</t>
  </si>
  <si>
    <t>Kapitalni projekt K240601</t>
  </si>
  <si>
    <t>ŠKOLSKI NAMJEŠTAJ I OPREMA</t>
  </si>
  <si>
    <t>Kapitalni projekt K240602</t>
  </si>
  <si>
    <t>OPREMANJE BIBLIOTEKE</t>
  </si>
  <si>
    <t>Izvor financiranja 51100</t>
  </si>
  <si>
    <t>PROGRAM 9211</t>
  </si>
  <si>
    <t>MOZAIK 5</t>
  </si>
  <si>
    <t>Tekući projekt T921101</t>
  </si>
  <si>
    <t>PROVEDBA PROJEKTA MOZAIK 5</t>
  </si>
  <si>
    <t>51999 Prihodi od EU projekata-ostalo</t>
  </si>
  <si>
    <t>53080 Agencija za odgoj i obrazovanje za proračunske korisnike</t>
  </si>
  <si>
    <t>55359 Grad Pula za proračunske korisnike</t>
  </si>
  <si>
    <t>11001 Nenamjenski prihodi i primici</t>
  </si>
  <si>
    <t>48007 Decentralizirana sredstva za srednje škole</t>
  </si>
  <si>
    <t>51100 Strukturni fondovi EU</t>
  </si>
  <si>
    <t>32400 Vlastiti prihodi srednjih škola</t>
  </si>
  <si>
    <t>47400 Prihodi za posebne namjene za srednje škole</t>
  </si>
  <si>
    <t>62400 Donacije za srednje škole</t>
  </si>
  <si>
    <t>Ostali rashodi</t>
  </si>
  <si>
    <t>53102 Ministarstvo rada, mirovinskog sustava, obitelji i socijalne politike za proračunske korisnike</t>
  </si>
  <si>
    <t>Aktivnost A230102</t>
  </si>
  <si>
    <t>ŽUPANIJSKA NATJECANJA</t>
  </si>
  <si>
    <t>Aktivnost A230209</t>
  </si>
  <si>
    <t>MENSTRUALNE I HIGIJENSKE POTREPŠTINE</t>
  </si>
  <si>
    <t>Izvor financiranja 53102</t>
  </si>
  <si>
    <t>Ministarstvo rada, mirovinskog sustava, obitelji i socijalne politike za proračunske korisnike</t>
  </si>
  <si>
    <t>Kapitalni projekt K240604</t>
  </si>
  <si>
    <t>OPREMANJE KABINETA</t>
  </si>
  <si>
    <t>48011 Decentralizirana sredstva prethodne godine-školstvo</t>
  </si>
  <si>
    <t>6 Donacije</t>
  </si>
  <si>
    <t>Aktivnost A230101</t>
  </si>
  <si>
    <t>MATERIJALNI TROŠKOVI IZNAD STANDARDA</t>
  </si>
  <si>
    <t>Izvor financiranja 58800</t>
  </si>
  <si>
    <t>Proračunski korisnici za proračunske korisnike</t>
  </si>
  <si>
    <t>58800 Proračunski korisnici za proračunske korisnike</t>
  </si>
  <si>
    <t>Aktivnost A230214</t>
  </si>
  <si>
    <t>IZMJENA NAZIVA ŠKOLA (DVOJEZIČNOST)</t>
  </si>
  <si>
    <t>Proračun za 2025.</t>
  </si>
  <si>
    <t>Projekcija proračuna
za 2027.</t>
  </si>
  <si>
    <t>Plan za 2025.</t>
  </si>
  <si>
    <t>Projekcija 
za 2027.</t>
  </si>
  <si>
    <t>48008 Decentralizirana sredstva za kapitalno za srednje škole</t>
  </si>
  <si>
    <t>PROGRAM 2404</t>
  </si>
  <si>
    <t>KAPITALNA ULAGANJA U SREDNJE ŠKOLE</t>
  </si>
  <si>
    <t>Kapitalni projekt K240401</t>
  </si>
  <si>
    <t>PROJEKTNA DOKUMENTACIJA SREDNJIH ŠKOLA</t>
  </si>
  <si>
    <t>Izvor financiranja 48008</t>
  </si>
  <si>
    <t>Decentralizirana sredstva za kapitalno za srednje škole</t>
  </si>
  <si>
    <t>Vlastiti izvori</t>
  </si>
  <si>
    <t>Rezultat poslovanja</t>
  </si>
  <si>
    <t>Naknade građanima i kućanstvima na temelju osiguranja i druge naknade</t>
  </si>
  <si>
    <t>Rashodi za dodatna ulaganja na nefinancijskoj imovini</t>
  </si>
  <si>
    <t>51700 Prihodi za EU projekte iz ERASMUS+</t>
  </si>
  <si>
    <t>Aktivnost A230104</t>
  </si>
  <si>
    <t>POMOĆNICI U NASTAVI</t>
  </si>
  <si>
    <t>Aktivnost A230115</t>
  </si>
  <si>
    <t>OSTALI PROGRAMI I PROJEKTI</t>
  </si>
  <si>
    <t>Aktivnost A230212</t>
  </si>
  <si>
    <t>OXFORD DIGITALNA KNJIŽNICA</t>
  </si>
  <si>
    <t>Kapitalni projekt K240416</t>
  </si>
  <si>
    <t>ŠKOLA PRIMIJENJENIH UMJETNOSTI I DIZAJNA PULA</t>
  </si>
  <si>
    <t>PROGRAM 9213</t>
  </si>
  <si>
    <t>EU PROJEKTI U ŠKOLSTVU</t>
  </si>
  <si>
    <t>Tekući projekt T921301</t>
  </si>
  <si>
    <t>ERASMUS+</t>
  </si>
  <si>
    <t>Izvor financiranja 51700</t>
  </si>
  <si>
    <t>Prihodi za EU projekte iz ERASMUS+</t>
  </si>
  <si>
    <t>Rezultat poslovanja (manjak)</t>
  </si>
  <si>
    <t>PROGRAM 2302</t>
  </si>
  <si>
    <t>Aktivnost A230213</t>
  </si>
  <si>
    <t>FAKULTATIVNI PROGRAM: ŠKOLA I ZAJEDNICA</t>
  </si>
  <si>
    <t>Aktivnost A230219</t>
  </si>
  <si>
    <t>UZORKOVANJE VODE I IZRADA PROCJENE RIZIKA VODOVODNE MREŽE</t>
  </si>
  <si>
    <t>Aktivnost A240202</t>
  </si>
  <si>
    <t>INVESTICIJSKO ODRŽAVANJE SŠ - IZNAD STANDARDA</t>
  </si>
  <si>
    <t>Izvor financiranja 48011</t>
  </si>
  <si>
    <t>Decentralizirana sredstva prethodne godine-školstvo</t>
  </si>
  <si>
    <t>53082 Ministarstvo znanosti, obrazovanja i mladih za srednje škole</t>
  </si>
  <si>
    <t>Ministarstvo znanosti, obrazovanja i mladih za srednje škole</t>
  </si>
  <si>
    <t>1. IZMJENE I DOPUNE FINANCIJSKOG PLANA ŠKOLE PRIMIJENJENIH UMJETNOSTI I DIZAJNA - PULA 
ZA 2025. I PROJEKCIJA ZA 2026. I 2027. GODINU</t>
  </si>
  <si>
    <t>Razlika</t>
  </si>
  <si>
    <t>1. izmjene i dopune Plana za 2025.</t>
  </si>
  <si>
    <t>1. izmjene i dopune Financijskog plana za 2025.</t>
  </si>
  <si>
    <t>KLASA: 400-02/25-01/1</t>
  </si>
  <si>
    <t>UR.BROJ: 2168-16-10</t>
  </si>
  <si>
    <t>UR.BROJ: 2168-16-11</t>
  </si>
  <si>
    <t>UR.BROJ: 2168-16-12</t>
  </si>
  <si>
    <t>UR.BROJ: 2168-16-13</t>
  </si>
  <si>
    <t>UR.BROJ: 2168-16-14</t>
  </si>
  <si>
    <t>UR.BROJ: 2168-16-15</t>
  </si>
  <si>
    <t>UR.BROJ: 2168-16-16</t>
  </si>
  <si>
    <t>Pula, 10. ožujka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</si>
</sst>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20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8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right" vertical="center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Fill="1" applyBorder="1" applyAlignment="1" applyProtection="1">
      <alignment horizontal="left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2" fillId="0" borderId="0" xfId="0" quotePrefix="1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16" fillId="0" borderId="0" xfId="0" applyNumberFormat="1" applyFont="1" applyAlignment="1">
      <alignment wrapText="1"/>
    </xf>
    <xf numFmtId="4" fontId="17" fillId="0" borderId="0" xfId="0" quotePrefix="1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/>
    <xf numFmtId="4" fontId="9" fillId="0" borderId="1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center" wrapText="1"/>
    </xf>
    <xf numFmtId="4" fontId="9" fillId="0" borderId="2" xfId="0" quotePrefix="1" applyNumberFormat="1" applyFont="1" applyFill="1" applyBorder="1" applyAlignment="1" applyProtection="1">
      <alignment horizontal="left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4" fontId="7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20" fillId="0" borderId="0" xfId="0" applyNumberFormat="1" applyFont="1"/>
    <xf numFmtId="0" fontId="14" fillId="2" borderId="4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 applyProtection="1">
      <alignment horizontal="right" wrapText="1"/>
    </xf>
    <xf numFmtId="0" fontId="0" fillId="0" borderId="0" xfId="0" applyFont="1"/>
    <xf numFmtId="4" fontId="9" fillId="0" borderId="4" xfId="0" applyNumberFormat="1" applyFont="1" applyFill="1" applyBorder="1" applyAlignment="1" applyProtection="1">
      <alignment horizontal="right" wrapText="1"/>
    </xf>
    <xf numFmtId="4" fontId="9" fillId="0" borderId="3" xfId="0" applyNumberFormat="1" applyFont="1" applyFill="1" applyBorder="1" applyAlignment="1" applyProtection="1">
      <alignment horizontal="right" wrapText="1"/>
    </xf>
    <xf numFmtId="4" fontId="7" fillId="2" borderId="3" xfId="0" quotePrefix="1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4" fontId="6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22" fillId="0" borderId="0" xfId="0" applyFont="1"/>
    <xf numFmtId="0" fontId="17" fillId="0" borderId="0" xfId="0" applyNumberFormat="1" applyFont="1" applyFill="1" applyBorder="1" applyAlignment="1" applyProtection="1">
      <alignment horizontal="center" vertical="center" wrapText="1"/>
    </xf>
    <xf numFmtId="4" fontId="9" fillId="4" borderId="1" xfId="0" applyNumberFormat="1" applyFont="1" applyFill="1" applyBorder="1" applyAlignment="1" applyProtection="1">
      <alignment horizontal="left" vertical="center" wrapText="1"/>
    </xf>
    <xf numFmtId="4" fontId="9" fillId="4" borderId="2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3" borderId="1" xfId="0" applyNumberFormat="1" applyFont="1" applyFill="1" applyBorder="1" applyAlignment="1" applyProtection="1">
      <alignment horizontal="left" vertical="center" wrapText="1"/>
    </xf>
    <xf numFmtId="4" fontId="9" fillId="3" borderId="2" xfId="0" applyNumberFormat="1" applyFont="1" applyFill="1" applyBorder="1" applyAlignment="1" applyProtection="1">
      <alignment horizontal="left" vertical="center" wrapText="1"/>
    </xf>
    <xf numFmtId="4" fontId="9" fillId="3" borderId="4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Fill="1" applyBorder="1" applyAlignment="1" applyProtection="1">
      <alignment vertical="center"/>
    </xf>
    <xf numFmtId="4" fontId="5" fillId="0" borderId="0" xfId="0" applyNumberFormat="1" applyFont="1" applyAlignment="1">
      <alignment horizontal="center"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vertical="center" wrapText="1"/>
    </xf>
    <xf numFmtId="4" fontId="9" fillId="0" borderId="1" xfId="0" quotePrefix="1" applyNumberFormat="1" applyFont="1" applyFill="1" applyBorder="1" applyAlignment="1">
      <alignment horizontal="left" vertical="center"/>
    </xf>
    <xf numFmtId="4" fontId="9" fillId="0" borderId="1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sqref="A1:J1"/>
    </sheetView>
  </sheetViews>
  <sheetFormatPr defaultRowHeight="15" x14ac:dyDescent="0.25"/>
  <cols>
    <col min="1" max="4" width="9.140625" style="47"/>
    <col min="5" max="10" width="25.28515625" style="47" customWidth="1"/>
    <col min="11" max="16384" width="9.140625" style="47"/>
  </cols>
  <sheetData>
    <row r="1" spans="1:10" ht="42" customHeight="1" x14ac:dyDescent="0.25">
      <c r="A1" s="137" t="s">
        <v>202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 x14ac:dyDescent="0.25">
      <c r="A3" s="128" t="s">
        <v>18</v>
      </c>
      <c r="B3" s="128"/>
      <c r="C3" s="128"/>
      <c r="D3" s="128"/>
      <c r="E3" s="128"/>
      <c r="F3" s="128"/>
      <c r="G3" s="128"/>
      <c r="H3" s="128"/>
      <c r="I3" s="138"/>
      <c r="J3" s="138"/>
    </row>
    <row r="4" spans="1:10" ht="18" x14ac:dyDescent="0.25">
      <c r="A4" s="48"/>
      <c r="B4" s="48"/>
      <c r="C4" s="48"/>
      <c r="D4" s="48"/>
      <c r="E4" s="48"/>
      <c r="F4" s="48"/>
      <c r="G4" s="48"/>
      <c r="H4" s="48"/>
      <c r="I4" s="49"/>
      <c r="J4" s="49"/>
    </row>
    <row r="5" spans="1:10" ht="15.75" x14ac:dyDescent="0.25">
      <c r="A5" s="128" t="s">
        <v>24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ht="18" x14ac:dyDescent="0.25">
      <c r="A6" s="50"/>
      <c r="B6" s="51"/>
      <c r="C6" s="51"/>
      <c r="D6" s="51"/>
      <c r="E6" s="52"/>
      <c r="F6" s="53"/>
      <c r="G6" s="53"/>
      <c r="H6" s="53"/>
      <c r="I6" s="53"/>
      <c r="J6" s="54" t="s">
        <v>31</v>
      </c>
    </row>
    <row r="7" spans="1:10" ht="25.5" x14ac:dyDescent="0.25">
      <c r="A7" s="55"/>
      <c r="B7" s="56"/>
      <c r="C7" s="56"/>
      <c r="D7" s="57"/>
      <c r="E7" s="58"/>
      <c r="F7" s="59" t="s">
        <v>160</v>
      </c>
      <c r="G7" s="112" t="s">
        <v>203</v>
      </c>
      <c r="H7" s="113" t="s">
        <v>204</v>
      </c>
      <c r="I7" s="59" t="s">
        <v>38</v>
      </c>
      <c r="J7" s="59" t="s">
        <v>161</v>
      </c>
    </row>
    <row r="8" spans="1:10" x14ac:dyDescent="0.25">
      <c r="A8" s="130" t="s">
        <v>0</v>
      </c>
      <c r="B8" s="127"/>
      <c r="C8" s="127"/>
      <c r="D8" s="127"/>
      <c r="E8" s="139"/>
      <c r="F8" s="100">
        <f t="shared" ref="F8" si="0">F9+F10</f>
        <v>846784.84</v>
      </c>
      <c r="G8" s="60">
        <f>SUM(H8-F8)</f>
        <v>132657.91000000003</v>
      </c>
      <c r="H8" s="100">
        <f t="shared" ref="H8:J8" si="1">H9+H10</f>
        <v>979442.75</v>
      </c>
      <c r="I8" s="100">
        <f t="shared" si="1"/>
        <v>789181.39</v>
      </c>
      <c r="J8" s="100">
        <f t="shared" si="1"/>
        <v>789181.39</v>
      </c>
    </row>
    <row r="9" spans="1:10" x14ac:dyDescent="0.25">
      <c r="A9" s="140" t="s">
        <v>32</v>
      </c>
      <c r="B9" s="141"/>
      <c r="C9" s="141"/>
      <c r="D9" s="141"/>
      <c r="E9" s="136"/>
      <c r="F9" s="101">
        <v>846784.84</v>
      </c>
      <c r="G9" s="64">
        <f>SUM(H9-F9)</f>
        <v>132657.91000000003</v>
      </c>
      <c r="H9" s="101">
        <v>979442.75</v>
      </c>
      <c r="I9" s="101">
        <v>789181.39</v>
      </c>
      <c r="J9" s="101">
        <v>789181.39</v>
      </c>
    </row>
    <row r="10" spans="1:10" x14ac:dyDescent="0.25">
      <c r="A10" s="142" t="s">
        <v>33</v>
      </c>
      <c r="B10" s="136"/>
      <c r="C10" s="136"/>
      <c r="D10" s="136"/>
      <c r="E10" s="136"/>
      <c r="F10" s="101">
        <v>0</v>
      </c>
      <c r="G10" s="64">
        <f>SUM(H10-F10)</f>
        <v>0</v>
      </c>
      <c r="H10" s="101">
        <v>0</v>
      </c>
      <c r="I10" s="101">
        <v>0</v>
      </c>
      <c r="J10" s="101">
        <v>0</v>
      </c>
    </row>
    <row r="11" spans="1:10" x14ac:dyDescent="0.25">
      <c r="A11" s="61" t="s">
        <v>1</v>
      </c>
      <c r="B11" s="62"/>
      <c r="C11" s="62"/>
      <c r="D11" s="62"/>
      <c r="E11" s="62"/>
      <c r="F11" s="100">
        <f t="shared" ref="F11" si="2">F12+F13</f>
        <v>854484.84</v>
      </c>
      <c r="G11" s="60">
        <f>SUM(H11-F11)</f>
        <v>132939.09999999998</v>
      </c>
      <c r="H11" s="100">
        <f t="shared" ref="H11:J11" si="3">H12+H13</f>
        <v>987423.94</v>
      </c>
      <c r="I11" s="100">
        <f t="shared" si="3"/>
        <v>789181.39</v>
      </c>
      <c r="J11" s="100">
        <f t="shared" si="3"/>
        <v>789181.39</v>
      </c>
    </row>
    <row r="12" spans="1:10" x14ac:dyDescent="0.25">
      <c r="A12" s="143" t="s">
        <v>34</v>
      </c>
      <c r="B12" s="141"/>
      <c r="C12" s="141"/>
      <c r="D12" s="141"/>
      <c r="E12" s="141"/>
      <c r="F12" s="101">
        <v>849069.84</v>
      </c>
      <c r="G12" s="64">
        <f t="shared" ref="G12:G13" si="4">SUM(H12-F12)</f>
        <v>123844.47999999998</v>
      </c>
      <c r="H12" s="101">
        <v>972914.32</v>
      </c>
      <c r="I12" s="101">
        <v>784426.39</v>
      </c>
      <c r="J12" s="101">
        <v>784426.39</v>
      </c>
    </row>
    <row r="13" spans="1:10" x14ac:dyDescent="0.25">
      <c r="A13" s="135" t="s">
        <v>35</v>
      </c>
      <c r="B13" s="136"/>
      <c r="C13" s="136"/>
      <c r="D13" s="136"/>
      <c r="E13" s="136"/>
      <c r="F13" s="102">
        <v>5415</v>
      </c>
      <c r="G13" s="64">
        <f t="shared" si="4"/>
        <v>9094.6200000000008</v>
      </c>
      <c r="H13" s="102">
        <v>14509.62</v>
      </c>
      <c r="I13" s="102">
        <v>4755</v>
      </c>
      <c r="J13" s="102">
        <v>4755</v>
      </c>
    </row>
    <row r="14" spans="1:10" x14ac:dyDescent="0.25">
      <c r="A14" s="126" t="s">
        <v>57</v>
      </c>
      <c r="B14" s="127"/>
      <c r="C14" s="127"/>
      <c r="D14" s="127"/>
      <c r="E14" s="127"/>
      <c r="F14" s="100">
        <f t="shared" ref="F14:G14" si="5">F8-F11</f>
        <v>-7700</v>
      </c>
      <c r="G14" s="60">
        <f t="shared" si="5"/>
        <v>-281.18999999994412</v>
      </c>
      <c r="H14" s="100">
        <f t="shared" ref="H14:J14" si="6">H8-H11</f>
        <v>-7981.1899999999441</v>
      </c>
      <c r="I14" s="100">
        <f t="shared" si="6"/>
        <v>0</v>
      </c>
      <c r="J14" s="100">
        <f t="shared" si="6"/>
        <v>0</v>
      </c>
    </row>
    <row r="15" spans="1:10" ht="18" x14ac:dyDescent="0.25">
      <c r="A15" s="48"/>
      <c r="B15" s="65"/>
      <c r="C15" s="65"/>
      <c r="D15" s="65"/>
      <c r="E15" s="65"/>
      <c r="F15" s="65"/>
      <c r="G15" s="65"/>
      <c r="H15" s="66"/>
      <c r="I15" s="66"/>
      <c r="J15" s="66"/>
    </row>
    <row r="16" spans="1:10" ht="15.75" x14ac:dyDescent="0.25">
      <c r="A16" s="128" t="s">
        <v>25</v>
      </c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0" ht="18" x14ac:dyDescent="0.25">
      <c r="A17" s="48"/>
      <c r="B17" s="65"/>
      <c r="C17" s="65"/>
      <c r="D17" s="65"/>
      <c r="E17" s="65"/>
      <c r="F17" s="65"/>
      <c r="G17" s="65"/>
      <c r="H17" s="66"/>
      <c r="I17" s="66"/>
      <c r="J17" s="66"/>
    </row>
    <row r="18" spans="1:10" ht="25.5" x14ac:dyDescent="0.25">
      <c r="A18" s="55"/>
      <c r="B18" s="56"/>
      <c r="C18" s="56"/>
      <c r="D18" s="57"/>
      <c r="E18" s="58"/>
      <c r="F18" s="112" t="s">
        <v>162</v>
      </c>
      <c r="G18" s="112" t="s">
        <v>203</v>
      </c>
      <c r="H18" s="113" t="s">
        <v>204</v>
      </c>
      <c r="I18" s="59" t="s">
        <v>38</v>
      </c>
      <c r="J18" s="59" t="s">
        <v>161</v>
      </c>
    </row>
    <row r="19" spans="1:10" x14ac:dyDescent="0.25">
      <c r="A19" s="135" t="s">
        <v>36</v>
      </c>
      <c r="B19" s="136"/>
      <c r="C19" s="136"/>
      <c r="D19" s="136"/>
      <c r="E19" s="136"/>
      <c r="F19" s="64">
        <v>0</v>
      </c>
      <c r="G19" s="64">
        <f t="shared" ref="G19:G20" si="7">SUM(H19-F19)</f>
        <v>0</v>
      </c>
      <c r="H19" s="102">
        <v>0</v>
      </c>
      <c r="I19" s="64">
        <v>0</v>
      </c>
      <c r="J19" s="63">
        <v>0</v>
      </c>
    </row>
    <row r="20" spans="1:10" x14ac:dyDescent="0.25">
      <c r="A20" s="135" t="s">
        <v>37</v>
      </c>
      <c r="B20" s="136"/>
      <c r="C20" s="136"/>
      <c r="D20" s="136"/>
      <c r="E20" s="136"/>
      <c r="F20" s="64">
        <v>0</v>
      </c>
      <c r="G20" s="64">
        <f t="shared" si="7"/>
        <v>0</v>
      </c>
      <c r="H20" s="102">
        <v>0</v>
      </c>
      <c r="I20" s="64">
        <v>0</v>
      </c>
      <c r="J20" s="63">
        <v>0</v>
      </c>
    </row>
    <row r="21" spans="1:10" x14ac:dyDescent="0.25">
      <c r="A21" s="126" t="s">
        <v>2</v>
      </c>
      <c r="B21" s="127"/>
      <c r="C21" s="127"/>
      <c r="D21" s="127"/>
      <c r="E21" s="127"/>
      <c r="F21" s="60">
        <f>F19-F20</f>
        <v>0</v>
      </c>
      <c r="G21" s="60">
        <f t="shared" ref="G21" si="8">G19-G20</f>
        <v>0</v>
      </c>
      <c r="H21" s="100">
        <f t="shared" ref="H21:J21" si="9">H19-H20</f>
        <v>0</v>
      </c>
      <c r="I21" s="60">
        <f t="shared" si="9"/>
        <v>0</v>
      </c>
      <c r="J21" s="60">
        <f t="shared" si="9"/>
        <v>0</v>
      </c>
    </row>
    <row r="22" spans="1:10" x14ac:dyDescent="0.25">
      <c r="A22" s="126" t="s">
        <v>58</v>
      </c>
      <c r="B22" s="127"/>
      <c r="C22" s="127"/>
      <c r="D22" s="127"/>
      <c r="E22" s="127"/>
      <c r="F22" s="60">
        <f>F14+F21</f>
        <v>-7700</v>
      </c>
      <c r="G22" s="60">
        <f t="shared" ref="G22" si="10">G14+G21</f>
        <v>-281.18999999994412</v>
      </c>
      <c r="H22" s="100">
        <f t="shared" ref="H22:J22" si="11">H14+H21</f>
        <v>-7981.1899999999441</v>
      </c>
      <c r="I22" s="60">
        <f t="shared" si="11"/>
        <v>0</v>
      </c>
      <c r="J22" s="60">
        <f t="shared" si="11"/>
        <v>0</v>
      </c>
    </row>
    <row r="23" spans="1:10" ht="18" x14ac:dyDescent="0.25">
      <c r="A23" s="67"/>
      <c r="B23" s="65"/>
      <c r="C23" s="65"/>
      <c r="D23" s="65"/>
      <c r="E23" s="65"/>
      <c r="F23" s="65"/>
      <c r="G23" s="65"/>
      <c r="H23" s="66"/>
      <c r="I23" s="66"/>
      <c r="J23" s="66"/>
    </row>
    <row r="24" spans="1:10" ht="15.75" x14ac:dyDescent="0.25">
      <c r="A24" s="128" t="s">
        <v>59</v>
      </c>
      <c r="B24" s="129"/>
      <c r="C24" s="129"/>
      <c r="D24" s="129"/>
      <c r="E24" s="129"/>
      <c r="F24" s="129"/>
      <c r="G24" s="129"/>
      <c r="H24" s="129"/>
      <c r="I24" s="129"/>
      <c r="J24" s="129"/>
    </row>
    <row r="25" spans="1:10" ht="15.75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25.5" x14ac:dyDescent="0.25">
      <c r="A26" s="55"/>
      <c r="B26" s="56"/>
      <c r="C26" s="56"/>
      <c r="D26" s="57"/>
      <c r="E26" s="58"/>
      <c r="F26" s="112" t="s">
        <v>162</v>
      </c>
      <c r="G26" s="112" t="s">
        <v>203</v>
      </c>
      <c r="H26" s="113" t="s">
        <v>204</v>
      </c>
      <c r="I26" s="59" t="s">
        <v>38</v>
      </c>
      <c r="J26" s="59" t="s">
        <v>161</v>
      </c>
    </row>
    <row r="27" spans="1:10" ht="15" customHeight="1" x14ac:dyDescent="0.25">
      <c r="A27" s="121" t="s">
        <v>60</v>
      </c>
      <c r="B27" s="122"/>
      <c r="C27" s="122"/>
      <c r="D27" s="122"/>
      <c r="E27" s="123"/>
      <c r="F27" s="70">
        <v>7700</v>
      </c>
      <c r="G27" s="70">
        <f>SUM(H27-F27)</f>
        <v>281.1899999999996</v>
      </c>
      <c r="H27" s="70">
        <v>7981.19</v>
      </c>
      <c r="I27" s="70">
        <v>0</v>
      </c>
      <c r="J27" s="71">
        <v>0</v>
      </c>
    </row>
    <row r="28" spans="1:10" ht="15" customHeight="1" x14ac:dyDescent="0.25">
      <c r="A28" s="126" t="s">
        <v>61</v>
      </c>
      <c r="B28" s="127"/>
      <c r="C28" s="127"/>
      <c r="D28" s="127"/>
      <c r="E28" s="127"/>
      <c r="F28" s="72">
        <f t="shared" ref="F28:G28" si="12">F22+F27</f>
        <v>0</v>
      </c>
      <c r="G28" s="72">
        <f t="shared" si="12"/>
        <v>5.5479176808148623E-11</v>
      </c>
      <c r="H28" s="72">
        <f t="shared" ref="H28:J28" si="13">H22+H27</f>
        <v>5.5479176808148623E-11</v>
      </c>
      <c r="I28" s="72">
        <f t="shared" si="13"/>
        <v>0</v>
      </c>
      <c r="J28" s="73">
        <f t="shared" si="13"/>
        <v>0</v>
      </c>
    </row>
    <row r="29" spans="1:10" ht="45" customHeight="1" x14ac:dyDescent="0.25">
      <c r="A29" s="130" t="s">
        <v>62</v>
      </c>
      <c r="B29" s="131"/>
      <c r="C29" s="131"/>
      <c r="D29" s="131"/>
      <c r="E29" s="132"/>
      <c r="F29" s="72">
        <f t="shared" ref="F29:G29" si="14">F14+F21+F27-F28</f>
        <v>0</v>
      </c>
      <c r="G29" s="72">
        <f t="shared" si="14"/>
        <v>0</v>
      </c>
      <c r="H29" s="72">
        <f t="shared" ref="H29:J29" si="15">H14+H21+H27-H28</f>
        <v>0</v>
      </c>
      <c r="I29" s="72">
        <f t="shared" si="15"/>
        <v>0</v>
      </c>
      <c r="J29" s="73">
        <f t="shared" si="15"/>
        <v>0</v>
      </c>
    </row>
    <row r="30" spans="1:10" ht="15.75" x14ac:dyDescent="0.25">
      <c r="A30" s="94"/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15.75" x14ac:dyDescent="0.25">
      <c r="A31" s="133" t="s">
        <v>56</v>
      </c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ht="18" x14ac:dyDescent="0.25">
      <c r="A32" s="75"/>
      <c r="B32" s="76"/>
      <c r="C32" s="76"/>
      <c r="D32" s="76"/>
      <c r="E32" s="76"/>
      <c r="F32" s="76"/>
      <c r="G32" s="76"/>
      <c r="H32" s="77"/>
      <c r="I32" s="77"/>
      <c r="J32" s="77"/>
    </row>
    <row r="33" spans="1:10" ht="25.5" x14ac:dyDescent="0.25">
      <c r="A33" s="78"/>
      <c r="B33" s="79"/>
      <c r="C33" s="79"/>
      <c r="D33" s="80"/>
      <c r="E33" s="81"/>
      <c r="F33" s="112" t="s">
        <v>162</v>
      </c>
      <c r="G33" s="112" t="s">
        <v>203</v>
      </c>
      <c r="H33" s="113" t="s">
        <v>204</v>
      </c>
      <c r="I33" s="82" t="s">
        <v>38</v>
      </c>
      <c r="J33" s="82" t="s">
        <v>161</v>
      </c>
    </row>
    <row r="34" spans="1:10" x14ac:dyDescent="0.25">
      <c r="A34" s="121" t="s">
        <v>60</v>
      </c>
      <c r="B34" s="122"/>
      <c r="C34" s="122"/>
      <c r="D34" s="122"/>
      <c r="E34" s="123"/>
      <c r="F34" s="70">
        <v>7700</v>
      </c>
      <c r="G34" s="70">
        <f>SUM(H34-F34)</f>
        <v>281.1899999999996</v>
      </c>
      <c r="H34" s="70">
        <v>7981.19</v>
      </c>
      <c r="I34" s="70">
        <f>H37</f>
        <v>0</v>
      </c>
      <c r="J34" s="71">
        <f>I37</f>
        <v>0</v>
      </c>
    </row>
    <row r="35" spans="1:10" ht="28.5" customHeight="1" x14ac:dyDescent="0.25">
      <c r="A35" s="121" t="s">
        <v>63</v>
      </c>
      <c r="B35" s="122"/>
      <c r="C35" s="122"/>
      <c r="D35" s="122"/>
      <c r="E35" s="123"/>
      <c r="F35" s="70">
        <v>7700</v>
      </c>
      <c r="G35" s="70">
        <f>SUM(H35-F35)</f>
        <v>281.1899999999996</v>
      </c>
      <c r="H35" s="70">
        <v>7981.19</v>
      </c>
      <c r="I35" s="70">
        <v>0</v>
      </c>
      <c r="J35" s="71">
        <v>0</v>
      </c>
    </row>
    <row r="36" spans="1:10" x14ac:dyDescent="0.25">
      <c r="A36" s="121" t="s">
        <v>64</v>
      </c>
      <c r="B36" s="124"/>
      <c r="C36" s="124"/>
      <c r="D36" s="124"/>
      <c r="E36" s="125"/>
      <c r="F36" s="70">
        <v>0</v>
      </c>
      <c r="G36" s="70">
        <v>0</v>
      </c>
      <c r="H36" s="70">
        <v>0</v>
      </c>
      <c r="I36" s="70">
        <v>0</v>
      </c>
      <c r="J36" s="71">
        <v>0</v>
      </c>
    </row>
    <row r="37" spans="1:10" ht="15" customHeight="1" x14ac:dyDescent="0.25">
      <c r="A37" s="126" t="s">
        <v>61</v>
      </c>
      <c r="B37" s="127"/>
      <c r="C37" s="127"/>
      <c r="D37" s="127"/>
      <c r="E37" s="127"/>
      <c r="F37" s="72">
        <f t="shared" ref="F37" si="16">F34-F35+F36</f>
        <v>0</v>
      </c>
      <c r="G37" s="114">
        <f>G34-G35+G36</f>
        <v>0</v>
      </c>
      <c r="H37" s="72">
        <f t="shared" ref="H37:J37" si="17">H34-H35+H36</f>
        <v>0</v>
      </c>
      <c r="I37" s="72">
        <f t="shared" si="17"/>
        <v>0</v>
      </c>
      <c r="J37" s="73">
        <f t="shared" si="17"/>
        <v>0</v>
      </c>
    </row>
    <row r="38" spans="1:10" ht="17.25" customHeight="1" x14ac:dyDescent="0.25"/>
    <row r="39" spans="1:10" ht="9" customHeight="1" x14ac:dyDescent="0.25"/>
    <row r="41" spans="1:10" x14ac:dyDescent="0.25">
      <c r="A41" s="134" t="s">
        <v>206</v>
      </c>
      <c r="B41" s="134"/>
      <c r="C41" s="134"/>
      <c r="H41" s="22" t="s">
        <v>65</v>
      </c>
    </row>
    <row r="42" spans="1:10" x14ac:dyDescent="0.25">
      <c r="A42" s="118" t="s">
        <v>207</v>
      </c>
      <c r="B42" s="119"/>
      <c r="C42" s="119"/>
      <c r="H42" s="22" t="s">
        <v>66</v>
      </c>
    </row>
    <row r="43" spans="1:10" x14ac:dyDescent="0.25">
      <c r="A43" s="134" t="s">
        <v>214</v>
      </c>
      <c r="B43" s="134"/>
      <c r="C43" s="134"/>
    </row>
    <row r="44" spans="1:10" x14ac:dyDescent="0.25">
      <c r="A44" s="98"/>
      <c r="B44" s="98"/>
      <c r="C44" s="98"/>
    </row>
  </sheetData>
  <mergeCells count="25">
    <mergeCell ref="A41:C41"/>
    <mergeCell ref="A43:C43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1:E21"/>
    <mergeCell ref="A22:E22"/>
    <mergeCell ref="A34:E34"/>
    <mergeCell ref="A35:E35"/>
    <mergeCell ref="A36:E36"/>
    <mergeCell ref="A37:E37"/>
    <mergeCell ref="A24:J24"/>
    <mergeCell ref="A27:E27"/>
    <mergeCell ref="A28:E28"/>
    <mergeCell ref="A29:E29"/>
    <mergeCell ref="A31:J3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37" t="s">
        <v>202</v>
      </c>
      <c r="B1" s="137"/>
      <c r="C1" s="137"/>
      <c r="D1" s="137"/>
      <c r="E1" s="137"/>
      <c r="F1" s="137"/>
      <c r="G1" s="137"/>
      <c r="H1" s="137"/>
      <c r="I1" s="41"/>
      <c r="J1" s="41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</row>
    <row r="3" spans="1:10" ht="15.75" customHeight="1" x14ac:dyDescent="0.25">
      <c r="A3" s="144" t="s">
        <v>18</v>
      </c>
      <c r="B3" s="144"/>
      <c r="C3" s="144"/>
      <c r="D3" s="144"/>
      <c r="E3" s="144"/>
      <c r="F3" s="144"/>
      <c r="G3" s="144"/>
      <c r="H3" s="144"/>
    </row>
    <row r="4" spans="1:10" ht="18" x14ac:dyDescent="0.25">
      <c r="A4" s="1"/>
      <c r="B4" s="1"/>
      <c r="C4" s="1"/>
      <c r="D4" s="1"/>
      <c r="E4" s="1"/>
      <c r="F4" s="1"/>
      <c r="G4" s="2"/>
      <c r="H4" s="2"/>
    </row>
    <row r="5" spans="1:10" ht="18" customHeight="1" x14ac:dyDescent="0.25">
      <c r="A5" s="144" t="s">
        <v>4</v>
      </c>
      <c r="B5" s="144"/>
      <c r="C5" s="144"/>
      <c r="D5" s="144"/>
      <c r="E5" s="144"/>
      <c r="F5" s="144"/>
      <c r="G5" s="144"/>
      <c r="H5" s="144"/>
    </row>
    <row r="6" spans="1:10" ht="18" x14ac:dyDescent="0.25">
      <c r="A6" s="1"/>
      <c r="B6" s="1"/>
      <c r="C6" s="1"/>
      <c r="D6" s="1"/>
      <c r="E6" s="1"/>
      <c r="F6" s="1"/>
      <c r="G6" s="2"/>
      <c r="H6" s="2"/>
    </row>
    <row r="7" spans="1:10" ht="15.75" customHeight="1" x14ac:dyDescent="0.25">
      <c r="A7" s="144" t="s">
        <v>39</v>
      </c>
      <c r="B7" s="144"/>
      <c r="C7" s="144"/>
      <c r="D7" s="144"/>
      <c r="E7" s="144"/>
      <c r="F7" s="144"/>
      <c r="G7" s="144"/>
      <c r="H7" s="144"/>
    </row>
    <row r="8" spans="1:10" ht="18" x14ac:dyDescent="0.25">
      <c r="A8" s="1"/>
      <c r="B8" s="1"/>
      <c r="C8" s="1"/>
      <c r="D8" s="1"/>
      <c r="E8" s="1"/>
      <c r="F8" s="1"/>
      <c r="G8" s="2"/>
      <c r="H8" s="2"/>
    </row>
    <row r="9" spans="1:10" ht="25.5" x14ac:dyDescent="0.25">
      <c r="A9" s="12" t="s">
        <v>5</v>
      </c>
      <c r="B9" s="11" t="s">
        <v>6</v>
      </c>
      <c r="C9" s="11" t="s">
        <v>3</v>
      </c>
      <c r="D9" s="115" t="s">
        <v>162</v>
      </c>
      <c r="E9" s="115" t="s">
        <v>203</v>
      </c>
      <c r="F9" s="25" t="s">
        <v>204</v>
      </c>
      <c r="G9" s="12" t="s">
        <v>30</v>
      </c>
      <c r="H9" s="12" t="s">
        <v>163</v>
      </c>
    </row>
    <row r="10" spans="1:10" x14ac:dyDescent="0.25">
      <c r="A10" s="17"/>
      <c r="B10" s="18"/>
      <c r="C10" s="16" t="s">
        <v>0</v>
      </c>
      <c r="D10" s="106">
        <f t="shared" ref="D10" si="0">SUM(D11,D17)</f>
        <v>854484.84000000008</v>
      </c>
      <c r="E10" s="117">
        <f t="shared" ref="E10:E18" si="1">SUM(F10-D10)</f>
        <v>132939.09999999986</v>
      </c>
      <c r="F10" s="106">
        <f t="shared" ref="F10:H10" si="2">SUM(F11,F17)</f>
        <v>987423.94</v>
      </c>
      <c r="G10" s="106">
        <f t="shared" si="2"/>
        <v>789181.3899999999</v>
      </c>
      <c r="H10" s="106">
        <f t="shared" si="2"/>
        <v>789181.3899999999</v>
      </c>
    </row>
    <row r="11" spans="1:10" ht="15.75" customHeight="1" x14ac:dyDescent="0.25">
      <c r="A11" s="3">
        <v>6</v>
      </c>
      <c r="B11" s="3"/>
      <c r="C11" s="3" t="s">
        <v>7</v>
      </c>
      <c r="D11" s="84">
        <f t="shared" ref="D11" si="3">SUM(D12:D16)</f>
        <v>846784.84000000008</v>
      </c>
      <c r="E11" s="116">
        <f t="shared" si="1"/>
        <v>132657.90999999992</v>
      </c>
      <c r="F11" s="84">
        <f t="shared" ref="F11:H11" si="4">SUM(F12:F16)</f>
        <v>979442.75</v>
      </c>
      <c r="G11" s="84">
        <f t="shared" si="4"/>
        <v>789181.3899999999</v>
      </c>
      <c r="H11" s="84">
        <f t="shared" si="4"/>
        <v>789181.3899999999</v>
      </c>
    </row>
    <row r="12" spans="1:10" ht="38.25" x14ac:dyDescent="0.25">
      <c r="A12" s="3"/>
      <c r="B12" s="8">
        <v>63</v>
      </c>
      <c r="C12" s="8" t="s">
        <v>26</v>
      </c>
      <c r="D12" s="87">
        <v>749220.52</v>
      </c>
      <c r="E12" s="116">
        <f t="shared" si="1"/>
        <v>110527.44999999995</v>
      </c>
      <c r="F12" s="87">
        <v>859747.97</v>
      </c>
      <c r="G12" s="87">
        <v>693117.07</v>
      </c>
      <c r="H12" s="87">
        <v>693117.07</v>
      </c>
    </row>
    <row r="13" spans="1:10" x14ac:dyDescent="0.25">
      <c r="A13" s="3"/>
      <c r="B13" s="4">
        <v>64</v>
      </c>
      <c r="C13" s="4" t="s">
        <v>69</v>
      </c>
      <c r="D13" s="87">
        <v>1</v>
      </c>
      <c r="E13" s="116">
        <f t="shared" si="1"/>
        <v>0</v>
      </c>
      <c r="F13" s="87">
        <v>1</v>
      </c>
      <c r="G13" s="87">
        <v>1</v>
      </c>
      <c r="H13" s="87">
        <v>1</v>
      </c>
    </row>
    <row r="14" spans="1:10" ht="38.25" x14ac:dyDescent="0.25">
      <c r="A14" s="3"/>
      <c r="B14" s="8">
        <v>65</v>
      </c>
      <c r="C14" s="28" t="s">
        <v>71</v>
      </c>
      <c r="D14" s="87">
        <v>21950</v>
      </c>
      <c r="E14" s="116">
        <f t="shared" si="1"/>
        <v>0</v>
      </c>
      <c r="F14" s="87">
        <v>21950</v>
      </c>
      <c r="G14" s="87">
        <v>25450</v>
      </c>
      <c r="H14" s="87">
        <v>25450</v>
      </c>
    </row>
    <row r="15" spans="1:10" ht="38.25" x14ac:dyDescent="0.25">
      <c r="A15" s="4"/>
      <c r="B15" s="4">
        <v>66</v>
      </c>
      <c r="C15" s="28" t="s">
        <v>73</v>
      </c>
      <c r="D15" s="87">
        <v>1667</v>
      </c>
      <c r="E15" s="116">
        <f t="shared" si="1"/>
        <v>1634</v>
      </c>
      <c r="F15" s="87">
        <v>3301</v>
      </c>
      <c r="G15" s="87">
        <v>1667</v>
      </c>
      <c r="H15" s="87">
        <v>1667</v>
      </c>
    </row>
    <row r="16" spans="1:10" ht="38.25" x14ac:dyDescent="0.25">
      <c r="A16" s="4"/>
      <c r="B16" s="4">
        <v>67</v>
      </c>
      <c r="C16" s="8" t="s">
        <v>27</v>
      </c>
      <c r="D16" s="87">
        <v>73946.320000000007</v>
      </c>
      <c r="E16" s="116">
        <f t="shared" si="1"/>
        <v>20496.459999999992</v>
      </c>
      <c r="F16" s="87">
        <v>94442.78</v>
      </c>
      <c r="G16" s="87">
        <v>68946.320000000007</v>
      </c>
      <c r="H16" s="87">
        <v>68946.320000000007</v>
      </c>
    </row>
    <row r="17" spans="1:8" x14ac:dyDescent="0.25">
      <c r="A17" s="6">
        <v>9</v>
      </c>
      <c r="B17" s="7"/>
      <c r="C17" s="14" t="s">
        <v>171</v>
      </c>
      <c r="D17" s="84">
        <f t="shared" ref="D17:H17" si="5">SUM(D18)</f>
        <v>7700</v>
      </c>
      <c r="E17" s="117">
        <f t="shared" si="1"/>
        <v>281.1899999999996</v>
      </c>
      <c r="F17" s="84">
        <f t="shared" si="5"/>
        <v>7981.19</v>
      </c>
      <c r="G17" s="84">
        <f t="shared" si="5"/>
        <v>0</v>
      </c>
      <c r="H17" s="84">
        <f t="shared" si="5"/>
        <v>0</v>
      </c>
    </row>
    <row r="18" spans="1:8" x14ac:dyDescent="0.25">
      <c r="A18" s="8"/>
      <c r="B18" s="8">
        <v>92</v>
      </c>
      <c r="C18" s="15" t="s">
        <v>172</v>
      </c>
      <c r="D18" s="87">
        <v>7700</v>
      </c>
      <c r="E18" s="116">
        <f t="shared" si="1"/>
        <v>281.1899999999996</v>
      </c>
      <c r="F18" s="87">
        <v>7981.19</v>
      </c>
      <c r="G18" s="87">
        <v>0</v>
      </c>
      <c r="H18" s="104">
        <v>0</v>
      </c>
    </row>
    <row r="21" spans="1:8" ht="15.75" x14ac:dyDescent="0.25">
      <c r="A21" s="144" t="s">
        <v>40</v>
      </c>
      <c r="B21" s="145"/>
      <c r="C21" s="145"/>
      <c r="D21" s="145"/>
      <c r="E21" s="145"/>
      <c r="F21" s="145"/>
      <c r="G21" s="145"/>
      <c r="H21" s="145"/>
    </row>
    <row r="22" spans="1:8" ht="18" x14ac:dyDescent="0.25">
      <c r="A22" s="1"/>
      <c r="B22" s="1"/>
      <c r="C22" s="1"/>
      <c r="D22" s="1"/>
      <c r="E22" s="1"/>
      <c r="F22" s="1"/>
      <c r="G22" s="2"/>
      <c r="H22" s="2"/>
    </row>
    <row r="23" spans="1:8" ht="25.5" x14ac:dyDescent="0.25">
      <c r="A23" s="12" t="s">
        <v>5</v>
      </c>
      <c r="B23" s="11" t="s">
        <v>6</v>
      </c>
      <c r="C23" s="11" t="s">
        <v>8</v>
      </c>
      <c r="D23" s="115" t="s">
        <v>162</v>
      </c>
      <c r="E23" s="115" t="s">
        <v>203</v>
      </c>
      <c r="F23" s="25" t="s">
        <v>204</v>
      </c>
      <c r="G23" s="12" t="s">
        <v>30</v>
      </c>
      <c r="H23" s="12" t="s">
        <v>163</v>
      </c>
    </row>
    <row r="24" spans="1:8" x14ac:dyDescent="0.25">
      <c r="A24" s="17"/>
      <c r="B24" s="18"/>
      <c r="C24" s="16" t="s">
        <v>1</v>
      </c>
      <c r="D24" s="88">
        <f t="shared" ref="D24" si="6">SUM(D25,D31,D35)</f>
        <v>854484.84000000008</v>
      </c>
      <c r="E24" s="117">
        <f t="shared" ref="E24:E36" si="7">SUM(F24-D24)</f>
        <v>132939.09999999998</v>
      </c>
      <c r="F24" s="88">
        <f t="shared" ref="F24:H24" si="8">SUM(F25,F31,F35)</f>
        <v>987423.94000000006</v>
      </c>
      <c r="G24" s="88">
        <f t="shared" si="8"/>
        <v>789181.39</v>
      </c>
      <c r="H24" s="88">
        <f t="shared" si="8"/>
        <v>789181.39</v>
      </c>
    </row>
    <row r="25" spans="1:8" ht="15.75" customHeight="1" x14ac:dyDescent="0.25">
      <c r="A25" s="3">
        <v>3</v>
      </c>
      <c r="B25" s="3"/>
      <c r="C25" s="3" t="s">
        <v>9</v>
      </c>
      <c r="D25" s="84">
        <f t="shared" ref="D25" si="9">SUM(D26:D30)</f>
        <v>849069.84000000008</v>
      </c>
      <c r="E25" s="116">
        <f t="shared" si="7"/>
        <v>123844.47999999998</v>
      </c>
      <c r="F25" s="84">
        <f t="shared" ref="F25:H25" si="10">SUM(F26:F30)</f>
        <v>972914.32000000007</v>
      </c>
      <c r="G25" s="84">
        <f t="shared" si="10"/>
        <v>784426.39</v>
      </c>
      <c r="H25" s="84">
        <f t="shared" si="10"/>
        <v>784426.39</v>
      </c>
    </row>
    <row r="26" spans="1:8" ht="15.75" customHeight="1" x14ac:dyDescent="0.25">
      <c r="A26" s="3"/>
      <c r="B26" s="8">
        <v>31</v>
      </c>
      <c r="C26" s="8" t="s">
        <v>10</v>
      </c>
      <c r="D26" s="84">
        <v>754496.56</v>
      </c>
      <c r="E26" s="116">
        <f t="shared" si="7"/>
        <v>117239.35999999999</v>
      </c>
      <c r="F26" s="84">
        <v>871735.92</v>
      </c>
      <c r="G26" s="84">
        <v>698393.11</v>
      </c>
      <c r="H26" s="84">
        <v>698393.11</v>
      </c>
    </row>
    <row r="27" spans="1:8" x14ac:dyDescent="0.25">
      <c r="A27" s="4"/>
      <c r="B27" s="4">
        <v>32</v>
      </c>
      <c r="C27" s="4" t="s">
        <v>21</v>
      </c>
      <c r="D27" s="84">
        <v>93652.25</v>
      </c>
      <c r="E27" s="116">
        <f t="shared" si="7"/>
        <v>6605.1199999999953</v>
      </c>
      <c r="F27" s="84">
        <v>100257.37</v>
      </c>
      <c r="G27" s="84">
        <v>85112.25</v>
      </c>
      <c r="H27" s="84">
        <v>85112.25</v>
      </c>
    </row>
    <row r="28" spans="1:8" x14ac:dyDescent="0.25">
      <c r="A28" s="4"/>
      <c r="B28" s="4">
        <v>34</v>
      </c>
      <c r="C28" s="4" t="s">
        <v>77</v>
      </c>
      <c r="D28" s="84">
        <v>541</v>
      </c>
      <c r="E28" s="116">
        <f t="shared" si="7"/>
        <v>0</v>
      </c>
      <c r="F28" s="84">
        <v>541</v>
      </c>
      <c r="G28" s="84">
        <v>541</v>
      </c>
      <c r="H28" s="84">
        <v>541</v>
      </c>
    </row>
    <row r="29" spans="1:8" ht="38.25" x14ac:dyDescent="0.25">
      <c r="A29" s="4"/>
      <c r="B29" s="4">
        <v>37</v>
      </c>
      <c r="C29" s="28" t="s">
        <v>173</v>
      </c>
      <c r="D29" s="84">
        <v>0</v>
      </c>
      <c r="E29" s="116">
        <f t="shared" si="7"/>
        <v>0</v>
      </c>
      <c r="F29" s="84">
        <v>0</v>
      </c>
      <c r="G29" s="84">
        <v>0</v>
      </c>
      <c r="H29" s="84">
        <v>0</v>
      </c>
    </row>
    <row r="30" spans="1:8" x14ac:dyDescent="0.25">
      <c r="A30" s="4"/>
      <c r="B30" s="4">
        <v>38</v>
      </c>
      <c r="C30" s="4" t="s">
        <v>141</v>
      </c>
      <c r="D30" s="84">
        <v>380.03</v>
      </c>
      <c r="E30" s="116">
        <f t="shared" si="7"/>
        <v>0</v>
      </c>
      <c r="F30" s="84">
        <v>380.03</v>
      </c>
      <c r="G30" s="84">
        <v>380.03</v>
      </c>
      <c r="H30" s="84">
        <v>380.03</v>
      </c>
    </row>
    <row r="31" spans="1:8" ht="25.5" x14ac:dyDescent="0.25">
      <c r="A31" s="6">
        <v>4</v>
      </c>
      <c r="B31" s="7"/>
      <c r="C31" s="14" t="s">
        <v>11</v>
      </c>
      <c r="D31" s="84">
        <f t="shared" ref="D31" si="11">SUM(D32:D34)</f>
        <v>5415</v>
      </c>
      <c r="E31" s="117">
        <f t="shared" si="7"/>
        <v>9094.619999999999</v>
      </c>
      <c r="F31" s="84">
        <f t="shared" ref="F31:H31" si="12">SUM(F32:F34)</f>
        <v>14509.619999999999</v>
      </c>
      <c r="G31" s="84">
        <f t="shared" si="12"/>
        <v>4755</v>
      </c>
      <c r="H31" s="84">
        <f t="shared" si="12"/>
        <v>4755</v>
      </c>
    </row>
    <row r="32" spans="1:8" ht="38.25" x14ac:dyDescent="0.25">
      <c r="A32" s="6"/>
      <c r="B32" s="8">
        <v>41</v>
      </c>
      <c r="C32" s="15" t="s">
        <v>12</v>
      </c>
      <c r="D32" s="87">
        <v>660</v>
      </c>
      <c r="E32" s="116">
        <f t="shared" si="7"/>
        <v>0</v>
      </c>
      <c r="F32" s="87">
        <v>660</v>
      </c>
      <c r="G32" s="87">
        <v>0</v>
      </c>
      <c r="H32" s="87">
        <v>0</v>
      </c>
    </row>
    <row r="33" spans="1:8" ht="38.25" x14ac:dyDescent="0.25">
      <c r="A33" s="8"/>
      <c r="B33" s="8">
        <v>42</v>
      </c>
      <c r="C33" s="29" t="s">
        <v>28</v>
      </c>
      <c r="D33" s="87">
        <v>4755</v>
      </c>
      <c r="E33" s="116">
        <f t="shared" si="7"/>
        <v>-905.38000000000011</v>
      </c>
      <c r="F33" s="87">
        <v>3849.62</v>
      </c>
      <c r="G33" s="87">
        <v>4755</v>
      </c>
      <c r="H33" s="87">
        <v>4755</v>
      </c>
    </row>
    <row r="34" spans="1:8" ht="25.5" x14ac:dyDescent="0.25">
      <c r="A34" s="8"/>
      <c r="B34" s="8">
        <v>45</v>
      </c>
      <c r="C34" s="29" t="s">
        <v>174</v>
      </c>
      <c r="D34" s="87">
        <v>0</v>
      </c>
      <c r="E34" s="116">
        <f t="shared" si="7"/>
        <v>10000</v>
      </c>
      <c r="F34" s="87">
        <v>10000</v>
      </c>
      <c r="G34" s="87">
        <v>0</v>
      </c>
      <c r="H34" s="87">
        <v>0</v>
      </c>
    </row>
    <row r="35" spans="1:8" s="39" customFormat="1" x14ac:dyDescent="0.25">
      <c r="A35" s="3">
        <v>9</v>
      </c>
      <c r="B35" s="3"/>
      <c r="C35" s="103" t="s">
        <v>171</v>
      </c>
      <c r="D35" s="86">
        <f t="shared" ref="D35:H35" si="13">SUM(D36)</f>
        <v>0</v>
      </c>
      <c r="E35" s="117">
        <f t="shared" si="7"/>
        <v>0</v>
      </c>
      <c r="F35" s="86">
        <f t="shared" si="13"/>
        <v>0</v>
      </c>
      <c r="G35" s="86">
        <f t="shared" si="13"/>
        <v>0</v>
      </c>
      <c r="H35" s="86">
        <f t="shared" si="13"/>
        <v>0</v>
      </c>
    </row>
    <row r="36" spans="1:8" x14ac:dyDescent="0.25">
      <c r="A36" s="8"/>
      <c r="B36" s="8">
        <v>92</v>
      </c>
      <c r="C36" s="29" t="s">
        <v>172</v>
      </c>
      <c r="D36" s="87">
        <v>0</v>
      </c>
      <c r="E36" s="116">
        <f t="shared" si="7"/>
        <v>0</v>
      </c>
      <c r="F36" s="87">
        <v>0</v>
      </c>
      <c r="G36" s="87">
        <v>0</v>
      </c>
      <c r="H36" s="87">
        <v>0</v>
      </c>
    </row>
    <row r="39" spans="1:8" x14ac:dyDescent="0.25">
      <c r="A39" s="134" t="s">
        <v>206</v>
      </c>
      <c r="B39" s="134"/>
      <c r="C39" s="134"/>
      <c r="G39" s="22" t="s">
        <v>65</v>
      </c>
    </row>
    <row r="40" spans="1:8" x14ac:dyDescent="0.25">
      <c r="A40" s="118" t="s">
        <v>208</v>
      </c>
      <c r="B40" s="119"/>
      <c r="C40" s="119"/>
      <c r="G40" s="22" t="s">
        <v>66</v>
      </c>
    </row>
    <row r="41" spans="1:8" x14ac:dyDescent="0.25">
      <c r="A41" s="134" t="s">
        <v>214</v>
      </c>
      <c r="B41" s="134"/>
      <c r="C41" s="134"/>
    </row>
  </sheetData>
  <mergeCells count="7">
    <mergeCell ref="A39:C39"/>
    <mergeCell ref="A41:C41"/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workbookViewId="0">
      <selection sqref="A1:F1"/>
    </sheetView>
  </sheetViews>
  <sheetFormatPr defaultRowHeight="15" x14ac:dyDescent="0.25"/>
  <cols>
    <col min="1" max="1" width="25.28515625" customWidth="1"/>
    <col min="2" max="3" width="25.28515625" style="105" customWidth="1"/>
    <col min="4" max="4" width="25.28515625" style="30" customWidth="1"/>
    <col min="5" max="6" width="25.28515625" style="105" customWidth="1"/>
  </cols>
  <sheetData>
    <row r="1" spans="1:10" ht="42" customHeight="1" x14ac:dyDescent="0.25">
      <c r="A1" s="137" t="s">
        <v>202</v>
      </c>
      <c r="B1" s="137"/>
      <c r="C1" s="137"/>
      <c r="D1" s="137"/>
      <c r="E1" s="137"/>
      <c r="F1" s="137"/>
      <c r="G1" s="41"/>
      <c r="H1" s="41"/>
      <c r="I1" s="41"/>
      <c r="J1" s="41"/>
    </row>
    <row r="2" spans="1:10" ht="18" customHeight="1" x14ac:dyDescent="0.25">
      <c r="A2" s="13"/>
      <c r="B2" s="13"/>
      <c r="C2" s="13"/>
      <c r="D2" s="120"/>
      <c r="E2" s="13"/>
      <c r="F2" s="13"/>
    </row>
    <row r="3" spans="1:10" ht="15.75" customHeight="1" x14ac:dyDescent="0.25">
      <c r="A3" s="144" t="s">
        <v>18</v>
      </c>
      <c r="B3" s="144"/>
      <c r="C3" s="144"/>
      <c r="D3" s="144"/>
      <c r="E3" s="144"/>
      <c r="F3" s="144"/>
    </row>
    <row r="4" spans="1:10" ht="18" x14ac:dyDescent="0.25">
      <c r="B4" s="13"/>
      <c r="C4" s="13"/>
      <c r="D4" s="120"/>
      <c r="E4" s="2"/>
      <c r="F4" s="2"/>
    </row>
    <row r="5" spans="1:10" ht="18" customHeight="1" x14ac:dyDescent="0.25">
      <c r="A5" s="144" t="s">
        <v>4</v>
      </c>
      <c r="B5" s="144"/>
      <c r="C5" s="144"/>
      <c r="D5" s="144"/>
      <c r="E5" s="144"/>
      <c r="F5" s="144"/>
    </row>
    <row r="6" spans="1:10" ht="18" x14ac:dyDescent="0.25">
      <c r="A6" s="13"/>
      <c r="B6" s="13"/>
      <c r="C6" s="13"/>
      <c r="D6" s="120"/>
      <c r="E6" s="2"/>
      <c r="F6" s="2"/>
    </row>
    <row r="7" spans="1:10" ht="15.75" customHeight="1" x14ac:dyDescent="0.25">
      <c r="A7" s="144" t="s">
        <v>41</v>
      </c>
      <c r="B7" s="144"/>
      <c r="C7" s="144"/>
      <c r="D7" s="144"/>
      <c r="E7" s="144"/>
      <c r="F7" s="144"/>
    </row>
    <row r="8" spans="1:10" ht="18" x14ac:dyDescent="0.25">
      <c r="A8" s="13"/>
      <c r="B8" s="13"/>
      <c r="C8" s="13"/>
      <c r="D8" s="120"/>
      <c r="E8" s="2"/>
      <c r="F8" s="2"/>
    </row>
    <row r="9" spans="1:10" ht="25.5" x14ac:dyDescent="0.25">
      <c r="A9" s="12" t="s">
        <v>43</v>
      </c>
      <c r="B9" s="115" t="s">
        <v>162</v>
      </c>
      <c r="C9" s="115" t="s">
        <v>203</v>
      </c>
      <c r="D9" s="25" t="s">
        <v>204</v>
      </c>
      <c r="E9" s="12" t="s">
        <v>30</v>
      </c>
      <c r="F9" s="12" t="s">
        <v>163</v>
      </c>
    </row>
    <row r="10" spans="1:10" x14ac:dyDescent="0.25">
      <c r="A10" s="19" t="s">
        <v>0</v>
      </c>
      <c r="B10" s="106">
        <f>SUM(B11,B13,B15,B20,B29)</f>
        <v>854484.84000000008</v>
      </c>
      <c r="C10" s="117">
        <f t="shared" ref="C10:C30" si="0">SUM(D10-B10)</f>
        <v>132939.09999999998</v>
      </c>
      <c r="D10" s="106">
        <f>SUM(D11,D13,D15,D20,D29)</f>
        <v>987423.94000000006</v>
      </c>
      <c r="E10" s="106">
        <f>SUM(E11,E13,E15,E20,E29)</f>
        <v>789181.3899999999</v>
      </c>
      <c r="F10" s="106">
        <f>SUM(F11,F13,F15,F20,F29)</f>
        <v>789181.3899999999</v>
      </c>
    </row>
    <row r="11" spans="1:10" x14ac:dyDescent="0.25">
      <c r="A11" s="14" t="s">
        <v>46</v>
      </c>
      <c r="B11" s="107">
        <f t="shared" ref="B11:F11" si="1">SUM(B12)</f>
        <v>22290.04</v>
      </c>
      <c r="C11" s="117">
        <f t="shared" si="0"/>
        <v>6078.1100000000006</v>
      </c>
      <c r="D11" s="107">
        <f t="shared" si="1"/>
        <v>28368.15</v>
      </c>
      <c r="E11" s="107">
        <f t="shared" si="1"/>
        <v>19790.04</v>
      </c>
      <c r="F11" s="107">
        <f t="shared" si="1"/>
        <v>19790.04</v>
      </c>
    </row>
    <row r="12" spans="1:10" ht="25.5" x14ac:dyDescent="0.25">
      <c r="A12" s="27" t="s">
        <v>135</v>
      </c>
      <c r="B12" s="87">
        <v>22290.04</v>
      </c>
      <c r="C12" s="116">
        <f t="shared" si="0"/>
        <v>6078.1100000000006</v>
      </c>
      <c r="D12" s="87">
        <v>28368.15</v>
      </c>
      <c r="E12" s="87">
        <v>19790.04</v>
      </c>
      <c r="F12" s="87">
        <v>19790.04</v>
      </c>
    </row>
    <row r="13" spans="1:10" s="39" customFormat="1" x14ac:dyDescent="0.25">
      <c r="A13" s="14" t="s">
        <v>48</v>
      </c>
      <c r="B13" s="86">
        <f t="shared" ref="B13:F13" si="2">SUM(B14)</f>
        <v>732</v>
      </c>
      <c r="C13" s="117">
        <f t="shared" si="0"/>
        <v>1626.58</v>
      </c>
      <c r="D13" s="86">
        <f t="shared" si="2"/>
        <v>2358.58</v>
      </c>
      <c r="E13" s="86">
        <f t="shared" si="2"/>
        <v>532</v>
      </c>
      <c r="F13" s="86">
        <f t="shared" si="2"/>
        <v>532</v>
      </c>
    </row>
    <row r="14" spans="1:10" ht="25.5" x14ac:dyDescent="0.25">
      <c r="A14" s="10" t="s">
        <v>138</v>
      </c>
      <c r="B14" s="87">
        <v>732</v>
      </c>
      <c r="C14" s="116">
        <f t="shared" si="0"/>
        <v>1626.58</v>
      </c>
      <c r="D14" s="87">
        <v>2358.58</v>
      </c>
      <c r="E14" s="87">
        <v>532</v>
      </c>
      <c r="F14" s="87">
        <v>532</v>
      </c>
    </row>
    <row r="15" spans="1:10" s="39" customFormat="1" ht="25.5" x14ac:dyDescent="0.25">
      <c r="A15" s="3" t="s">
        <v>45</v>
      </c>
      <c r="B15" s="85">
        <f t="shared" ref="B15" si="3">SUM(B16:B19)</f>
        <v>81106.28</v>
      </c>
      <c r="C15" s="117">
        <f t="shared" si="0"/>
        <v>12012.970000000001</v>
      </c>
      <c r="D15" s="85">
        <f t="shared" ref="D15:F15" si="4">SUM(D16:D19)</f>
        <v>93119.25</v>
      </c>
      <c r="E15" s="85">
        <f t="shared" si="4"/>
        <v>74606.28</v>
      </c>
      <c r="F15" s="85">
        <f t="shared" si="4"/>
        <v>74606.28</v>
      </c>
    </row>
    <row r="16" spans="1:10" ht="25.5" x14ac:dyDescent="0.25">
      <c r="A16" s="10" t="s">
        <v>139</v>
      </c>
      <c r="B16" s="84">
        <v>29450</v>
      </c>
      <c r="C16" s="116">
        <f t="shared" si="0"/>
        <v>-2405.380000000001</v>
      </c>
      <c r="D16" s="84">
        <v>27044.62</v>
      </c>
      <c r="E16" s="84">
        <v>25450</v>
      </c>
      <c r="F16" s="84">
        <v>25450</v>
      </c>
    </row>
    <row r="17" spans="1:6" ht="25.5" x14ac:dyDescent="0.25">
      <c r="A17" s="10" t="s">
        <v>136</v>
      </c>
      <c r="B17" s="84">
        <v>51656.28</v>
      </c>
      <c r="C17" s="116">
        <f t="shared" si="0"/>
        <v>4418.3499999999985</v>
      </c>
      <c r="D17" s="84">
        <v>56074.63</v>
      </c>
      <c r="E17" s="84">
        <v>49156.28</v>
      </c>
      <c r="F17" s="84">
        <v>49156.28</v>
      </c>
    </row>
    <row r="18" spans="1:6" ht="38.25" x14ac:dyDescent="0.25">
      <c r="A18" s="10" t="s">
        <v>164</v>
      </c>
      <c r="B18" s="84">
        <v>0</v>
      </c>
      <c r="C18" s="116">
        <f t="shared" si="0"/>
        <v>10000</v>
      </c>
      <c r="D18" s="84">
        <v>10000</v>
      </c>
      <c r="E18" s="84">
        <v>0</v>
      </c>
      <c r="F18" s="84">
        <v>0</v>
      </c>
    </row>
    <row r="19" spans="1:6" ht="38.25" x14ac:dyDescent="0.25">
      <c r="A19" s="10" t="s">
        <v>151</v>
      </c>
      <c r="B19" s="84">
        <v>0</v>
      </c>
      <c r="C19" s="116">
        <f t="shared" si="0"/>
        <v>0</v>
      </c>
      <c r="D19" s="84">
        <v>0</v>
      </c>
      <c r="E19" s="84">
        <v>0</v>
      </c>
      <c r="F19" s="84">
        <v>0</v>
      </c>
    </row>
    <row r="20" spans="1:6" s="39" customFormat="1" x14ac:dyDescent="0.25">
      <c r="A20" s="19" t="s">
        <v>44</v>
      </c>
      <c r="B20" s="85">
        <f>SUM(B21:B28)</f>
        <v>749220.52</v>
      </c>
      <c r="C20" s="117">
        <f t="shared" si="0"/>
        <v>112821.44000000006</v>
      </c>
      <c r="D20" s="85">
        <f>SUM(D21:D28)</f>
        <v>862041.96000000008</v>
      </c>
      <c r="E20" s="85">
        <f>SUM(E21:E28)</f>
        <v>693117.07</v>
      </c>
      <c r="F20" s="85">
        <f>SUM(F21:F28)</f>
        <v>693117.07</v>
      </c>
    </row>
    <row r="21" spans="1:6" x14ac:dyDescent="0.25">
      <c r="A21" s="27" t="s">
        <v>137</v>
      </c>
      <c r="B21" s="84">
        <v>0</v>
      </c>
      <c r="C21" s="116">
        <f t="shared" si="0"/>
        <v>0</v>
      </c>
      <c r="D21" s="84">
        <v>0</v>
      </c>
      <c r="E21" s="84">
        <v>0</v>
      </c>
      <c r="F21" s="84">
        <v>0</v>
      </c>
    </row>
    <row r="22" spans="1:6" ht="25.5" x14ac:dyDescent="0.25">
      <c r="A22" s="27" t="s">
        <v>175</v>
      </c>
      <c r="B22" s="84">
        <v>0</v>
      </c>
      <c r="C22" s="116">
        <f t="shared" si="0"/>
        <v>0</v>
      </c>
      <c r="D22" s="84">
        <v>0</v>
      </c>
      <c r="E22" s="84">
        <v>0</v>
      </c>
      <c r="F22" s="84">
        <v>0</v>
      </c>
    </row>
    <row r="23" spans="1:6" ht="25.5" x14ac:dyDescent="0.25">
      <c r="A23" s="10" t="s">
        <v>132</v>
      </c>
      <c r="B23" s="108">
        <v>0</v>
      </c>
      <c r="C23" s="116">
        <f t="shared" si="0"/>
        <v>0</v>
      </c>
      <c r="D23" s="108">
        <v>0</v>
      </c>
      <c r="E23" s="108">
        <v>0</v>
      </c>
      <c r="F23" s="108">
        <v>0</v>
      </c>
    </row>
    <row r="24" spans="1:6" ht="38.25" x14ac:dyDescent="0.25">
      <c r="A24" s="10" t="s">
        <v>133</v>
      </c>
      <c r="B24" s="108">
        <v>230</v>
      </c>
      <c r="C24" s="116">
        <f t="shared" si="0"/>
        <v>204.99</v>
      </c>
      <c r="D24" s="108">
        <v>434.99</v>
      </c>
      <c r="E24" s="108">
        <v>230</v>
      </c>
      <c r="F24" s="108">
        <v>230</v>
      </c>
    </row>
    <row r="25" spans="1:6" ht="38.25" x14ac:dyDescent="0.25">
      <c r="A25" s="27" t="s">
        <v>200</v>
      </c>
      <c r="B25" s="109">
        <v>745855.54</v>
      </c>
      <c r="C25" s="116">
        <f t="shared" si="0"/>
        <v>112613</v>
      </c>
      <c r="D25" s="109">
        <v>858468.54</v>
      </c>
      <c r="E25" s="109">
        <v>689752.09</v>
      </c>
      <c r="F25" s="109">
        <v>689752.09</v>
      </c>
    </row>
    <row r="26" spans="1:6" ht="51" x14ac:dyDescent="0.25">
      <c r="A26" s="27" t="s">
        <v>142</v>
      </c>
      <c r="B26" s="109">
        <v>380.03</v>
      </c>
      <c r="C26" s="116">
        <f t="shared" si="0"/>
        <v>0</v>
      </c>
      <c r="D26" s="109">
        <v>380.03</v>
      </c>
      <c r="E26" s="109">
        <v>380.03</v>
      </c>
      <c r="F26" s="109">
        <v>380.03</v>
      </c>
    </row>
    <row r="27" spans="1:6" ht="25.5" x14ac:dyDescent="0.25">
      <c r="A27" s="10" t="s">
        <v>134</v>
      </c>
      <c r="B27" s="109">
        <v>2654</v>
      </c>
      <c r="C27" s="116">
        <f t="shared" si="0"/>
        <v>0</v>
      </c>
      <c r="D27" s="109">
        <v>2654</v>
      </c>
      <c r="E27" s="109">
        <v>2654</v>
      </c>
      <c r="F27" s="109">
        <v>2654</v>
      </c>
    </row>
    <row r="28" spans="1:6" ht="25.5" x14ac:dyDescent="0.25">
      <c r="A28" s="10" t="s">
        <v>157</v>
      </c>
      <c r="B28" s="108">
        <v>100.95</v>
      </c>
      <c r="C28" s="116">
        <f t="shared" si="0"/>
        <v>3.4500000000000028</v>
      </c>
      <c r="D28" s="108">
        <v>104.4</v>
      </c>
      <c r="E28" s="108">
        <v>100.95</v>
      </c>
      <c r="F28" s="108">
        <v>100.95</v>
      </c>
    </row>
    <row r="29" spans="1:6" s="39" customFormat="1" x14ac:dyDescent="0.25">
      <c r="A29" s="19" t="s">
        <v>152</v>
      </c>
      <c r="B29" s="85">
        <f t="shared" ref="B29:F29" si="5">SUM(B30)</f>
        <v>1136</v>
      </c>
      <c r="C29" s="117">
        <f t="shared" si="0"/>
        <v>400</v>
      </c>
      <c r="D29" s="85">
        <f t="shared" si="5"/>
        <v>1536</v>
      </c>
      <c r="E29" s="85">
        <f t="shared" si="5"/>
        <v>1136</v>
      </c>
      <c r="F29" s="85">
        <f t="shared" si="5"/>
        <v>1136</v>
      </c>
    </row>
    <row r="30" spans="1:6" ht="25.5" x14ac:dyDescent="0.25">
      <c r="A30" s="10" t="s">
        <v>140</v>
      </c>
      <c r="B30" s="84">
        <v>1136</v>
      </c>
      <c r="C30" s="116">
        <f t="shared" si="0"/>
        <v>400</v>
      </c>
      <c r="D30" s="84">
        <v>1536</v>
      </c>
      <c r="E30" s="84">
        <v>1136</v>
      </c>
      <c r="F30" s="84">
        <v>1136</v>
      </c>
    </row>
    <row r="33" spans="1:6" ht="15.75" customHeight="1" x14ac:dyDescent="0.25">
      <c r="A33" s="144" t="s">
        <v>42</v>
      </c>
      <c r="B33" s="144"/>
      <c r="C33" s="144"/>
      <c r="D33" s="144"/>
      <c r="E33" s="144"/>
      <c r="F33" s="144"/>
    </row>
    <row r="34" spans="1:6" ht="18" x14ac:dyDescent="0.25">
      <c r="A34" s="13"/>
      <c r="B34" s="13"/>
      <c r="C34" s="13"/>
      <c r="D34" s="120"/>
      <c r="E34" s="2"/>
      <c r="F34" s="2"/>
    </row>
    <row r="35" spans="1:6" ht="25.5" x14ac:dyDescent="0.25">
      <c r="A35" s="12" t="s">
        <v>43</v>
      </c>
      <c r="B35" s="115" t="s">
        <v>162</v>
      </c>
      <c r="C35" s="115" t="s">
        <v>203</v>
      </c>
      <c r="D35" s="25" t="s">
        <v>204</v>
      </c>
      <c r="E35" s="12" t="s">
        <v>30</v>
      </c>
      <c r="F35" s="12" t="s">
        <v>163</v>
      </c>
    </row>
    <row r="36" spans="1:6" x14ac:dyDescent="0.25">
      <c r="A36" s="19" t="s">
        <v>1</v>
      </c>
      <c r="B36" s="106">
        <f t="shared" ref="B36:D36" si="6">SUM(B37,B39,B41,B46,B55)</f>
        <v>854484.84000000008</v>
      </c>
      <c r="C36" s="117">
        <f t="shared" ref="C36:C56" si="7">SUM(D36-B36)</f>
        <v>132939.09999999998</v>
      </c>
      <c r="D36" s="106">
        <f t="shared" si="6"/>
        <v>987423.94000000006</v>
      </c>
      <c r="E36" s="106">
        <f t="shared" ref="E36" si="8">SUM(E37,E39,E41,E46,E55)</f>
        <v>789181.3899999999</v>
      </c>
      <c r="F36" s="106">
        <f t="shared" ref="F36" si="9">SUM(F37,F39,F41,F46,F55)</f>
        <v>789181.3899999999</v>
      </c>
    </row>
    <row r="37" spans="1:6" x14ac:dyDescent="0.25">
      <c r="A37" s="14" t="s">
        <v>46</v>
      </c>
      <c r="B37" s="107">
        <f t="shared" ref="B37:D37" si="10">SUM(B38)</f>
        <v>22290.04</v>
      </c>
      <c r="C37" s="117">
        <f t="shared" si="7"/>
        <v>6078.1100000000006</v>
      </c>
      <c r="D37" s="107">
        <f t="shared" si="10"/>
        <v>28368.15</v>
      </c>
      <c r="E37" s="107">
        <f t="shared" ref="E37" si="11">SUM(E38)</f>
        <v>19790.04</v>
      </c>
      <c r="F37" s="107">
        <f t="shared" ref="F37" si="12">SUM(F38)</f>
        <v>19790.04</v>
      </c>
    </row>
    <row r="38" spans="1:6" ht="25.5" x14ac:dyDescent="0.25">
      <c r="A38" s="27" t="s">
        <v>135</v>
      </c>
      <c r="B38" s="87">
        <v>22290.04</v>
      </c>
      <c r="C38" s="116">
        <f t="shared" si="7"/>
        <v>6078.1100000000006</v>
      </c>
      <c r="D38" s="87">
        <v>28368.15</v>
      </c>
      <c r="E38" s="87">
        <v>19790.04</v>
      </c>
      <c r="F38" s="87">
        <v>19790.04</v>
      </c>
    </row>
    <row r="39" spans="1:6" x14ac:dyDescent="0.25">
      <c r="A39" s="14" t="s">
        <v>48</v>
      </c>
      <c r="B39" s="86">
        <f t="shared" ref="B39:D39" si="13">SUM(B40)</f>
        <v>732</v>
      </c>
      <c r="C39" s="117">
        <f t="shared" si="7"/>
        <v>1626.58</v>
      </c>
      <c r="D39" s="86">
        <f t="shared" si="13"/>
        <v>2358.58</v>
      </c>
      <c r="E39" s="86">
        <f t="shared" ref="E39" si="14">SUM(E40)</f>
        <v>532</v>
      </c>
      <c r="F39" s="86">
        <f t="shared" ref="F39" si="15">SUM(F40)</f>
        <v>532</v>
      </c>
    </row>
    <row r="40" spans="1:6" ht="25.5" x14ac:dyDescent="0.25">
      <c r="A40" s="10" t="s">
        <v>138</v>
      </c>
      <c r="B40" s="87">
        <v>732</v>
      </c>
      <c r="C40" s="116">
        <f t="shared" si="7"/>
        <v>1626.58</v>
      </c>
      <c r="D40" s="87">
        <v>2358.58</v>
      </c>
      <c r="E40" s="87">
        <v>532</v>
      </c>
      <c r="F40" s="87">
        <v>532</v>
      </c>
    </row>
    <row r="41" spans="1:6" ht="25.5" x14ac:dyDescent="0.25">
      <c r="A41" s="3" t="s">
        <v>45</v>
      </c>
      <c r="B41" s="85">
        <f t="shared" ref="B41" si="16">SUM(B42:B45)</f>
        <v>81106.28</v>
      </c>
      <c r="C41" s="117">
        <f t="shared" si="7"/>
        <v>12012.970000000001</v>
      </c>
      <c r="D41" s="85">
        <f t="shared" ref="D41:F41" si="17">SUM(D42:D45)</f>
        <v>93119.25</v>
      </c>
      <c r="E41" s="85">
        <f t="shared" si="17"/>
        <v>74606.28</v>
      </c>
      <c r="F41" s="85">
        <f t="shared" si="17"/>
        <v>74606.28</v>
      </c>
    </row>
    <row r="42" spans="1:6" ht="25.5" x14ac:dyDescent="0.25">
      <c r="A42" s="10" t="s">
        <v>139</v>
      </c>
      <c r="B42" s="84">
        <v>29450</v>
      </c>
      <c r="C42" s="116">
        <f t="shared" si="7"/>
        <v>-2405.380000000001</v>
      </c>
      <c r="D42" s="84">
        <v>27044.62</v>
      </c>
      <c r="E42" s="84">
        <v>25450</v>
      </c>
      <c r="F42" s="84">
        <v>25450</v>
      </c>
    </row>
    <row r="43" spans="1:6" ht="25.5" x14ac:dyDescent="0.25">
      <c r="A43" s="10" t="s">
        <v>136</v>
      </c>
      <c r="B43" s="84">
        <v>51656.28</v>
      </c>
      <c r="C43" s="116">
        <f t="shared" si="7"/>
        <v>4418.3499999999985</v>
      </c>
      <c r="D43" s="84">
        <v>56074.63</v>
      </c>
      <c r="E43" s="84">
        <v>49156.28</v>
      </c>
      <c r="F43" s="84">
        <v>49156.28</v>
      </c>
    </row>
    <row r="44" spans="1:6" ht="38.25" x14ac:dyDescent="0.25">
      <c r="A44" s="10" t="s">
        <v>164</v>
      </c>
      <c r="B44" s="84">
        <v>0</v>
      </c>
      <c r="C44" s="116">
        <f t="shared" si="7"/>
        <v>10000</v>
      </c>
      <c r="D44" s="84">
        <v>10000</v>
      </c>
      <c r="E44" s="84">
        <v>0</v>
      </c>
      <c r="F44" s="84">
        <v>0</v>
      </c>
    </row>
    <row r="45" spans="1:6" ht="38.25" x14ac:dyDescent="0.25">
      <c r="A45" s="10" t="s">
        <v>151</v>
      </c>
      <c r="B45" s="84">
        <v>0</v>
      </c>
      <c r="C45" s="116">
        <f t="shared" si="7"/>
        <v>0</v>
      </c>
      <c r="D45" s="84">
        <v>0</v>
      </c>
      <c r="E45" s="84">
        <v>0</v>
      </c>
      <c r="F45" s="84">
        <v>0</v>
      </c>
    </row>
    <row r="46" spans="1:6" x14ac:dyDescent="0.25">
      <c r="A46" s="19" t="s">
        <v>44</v>
      </c>
      <c r="B46" s="85">
        <f t="shared" ref="B46:D46" si="18">SUM(B47:B54)</f>
        <v>749220.52</v>
      </c>
      <c r="C46" s="117">
        <f t="shared" si="7"/>
        <v>112821.44000000006</v>
      </c>
      <c r="D46" s="85">
        <f t="shared" si="18"/>
        <v>862041.96000000008</v>
      </c>
      <c r="E46" s="85">
        <f t="shared" ref="E46" si="19">SUM(E47:E54)</f>
        <v>693117.07</v>
      </c>
      <c r="F46" s="85">
        <f t="shared" ref="F46" si="20">SUM(F47:F54)</f>
        <v>693117.07</v>
      </c>
    </row>
    <row r="47" spans="1:6" x14ac:dyDescent="0.25">
      <c r="A47" s="27" t="s">
        <v>137</v>
      </c>
      <c r="B47" s="84">
        <v>0</v>
      </c>
      <c r="C47" s="116">
        <f t="shared" si="7"/>
        <v>0</v>
      </c>
      <c r="D47" s="84">
        <v>0</v>
      </c>
      <c r="E47" s="84">
        <v>0</v>
      </c>
      <c r="F47" s="84">
        <v>0</v>
      </c>
    </row>
    <row r="48" spans="1:6" ht="25.5" x14ac:dyDescent="0.25">
      <c r="A48" s="27" t="s">
        <v>175</v>
      </c>
      <c r="B48" s="84">
        <v>0</v>
      </c>
      <c r="C48" s="116">
        <f t="shared" si="7"/>
        <v>0</v>
      </c>
      <c r="D48" s="84">
        <v>0</v>
      </c>
      <c r="E48" s="84">
        <v>0</v>
      </c>
      <c r="F48" s="84">
        <v>0</v>
      </c>
    </row>
    <row r="49" spans="1:6" ht="25.5" x14ac:dyDescent="0.25">
      <c r="A49" s="10" t="s">
        <v>132</v>
      </c>
      <c r="B49" s="108">
        <v>0</v>
      </c>
      <c r="C49" s="116">
        <f t="shared" si="7"/>
        <v>0</v>
      </c>
      <c r="D49" s="108">
        <v>0</v>
      </c>
      <c r="E49" s="108">
        <v>0</v>
      </c>
      <c r="F49" s="108">
        <v>0</v>
      </c>
    </row>
    <row r="50" spans="1:6" ht="38.25" x14ac:dyDescent="0.25">
      <c r="A50" s="10" t="s">
        <v>133</v>
      </c>
      <c r="B50" s="108">
        <v>230</v>
      </c>
      <c r="C50" s="116">
        <f t="shared" si="7"/>
        <v>204.99</v>
      </c>
      <c r="D50" s="108">
        <v>434.99</v>
      </c>
      <c r="E50" s="108">
        <v>230</v>
      </c>
      <c r="F50" s="108">
        <v>230</v>
      </c>
    </row>
    <row r="51" spans="1:6" ht="38.25" x14ac:dyDescent="0.25">
      <c r="A51" s="27" t="s">
        <v>200</v>
      </c>
      <c r="B51" s="109">
        <v>745855.54</v>
      </c>
      <c r="C51" s="116">
        <f t="shared" si="7"/>
        <v>112613</v>
      </c>
      <c r="D51" s="109">
        <v>858468.54</v>
      </c>
      <c r="E51" s="109">
        <v>689752.09</v>
      </c>
      <c r="F51" s="109">
        <v>689752.09</v>
      </c>
    </row>
    <row r="52" spans="1:6" ht="51" x14ac:dyDescent="0.25">
      <c r="A52" s="27" t="s">
        <v>142</v>
      </c>
      <c r="B52" s="109">
        <v>380.03</v>
      </c>
      <c r="C52" s="116">
        <f t="shared" si="7"/>
        <v>0</v>
      </c>
      <c r="D52" s="109">
        <v>380.03</v>
      </c>
      <c r="E52" s="109">
        <v>380.03</v>
      </c>
      <c r="F52" s="109">
        <v>380.03</v>
      </c>
    </row>
    <row r="53" spans="1:6" ht="25.5" x14ac:dyDescent="0.25">
      <c r="A53" s="10" t="s">
        <v>134</v>
      </c>
      <c r="B53" s="109">
        <v>2654</v>
      </c>
      <c r="C53" s="116">
        <f t="shared" si="7"/>
        <v>0</v>
      </c>
      <c r="D53" s="109">
        <v>2654</v>
      </c>
      <c r="E53" s="109">
        <v>2654</v>
      </c>
      <c r="F53" s="109">
        <v>2654</v>
      </c>
    </row>
    <row r="54" spans="1:6" ht="25.5" x14ac:dyDescent="0.25">
      <c r="A54" s="10" t="s">
        <v>157</v>
      </c>
      <c r="B54" s="108">
        <v>100.95</v>
      </c>
      <c r="C54" s="116">
        <f t="shared" si="7"/>
        <v>3.4500000000000028</v>
      </c>
      <c r="D54" s="108">
        <v>104.4</v>
      </c>
      <c r="E54" s="108">
        <v>100.95</v>
      </c>
      <c r="F54" s="108">
        <v>100.95</v>
      </c>
    </row>
    <row r="55" spans="1:6" x14ac:dyDescent="0.25">
      <c r="A55" s="19" t="s">
        <v>152</v>
      </c>
      <c r="B55" s="85">
        <f t="shared" ref="B55:D55" si="21">SUM(B56)</f>
        <v>1136</v>
      </c>
      <c r="C55" s="117">
        <f t="shared" si="7"/>
        <v>400</v>
      </c>
      <c r="D55" s="85">
        <f t="shared" si="21"/>
        <v>1536</v>
      </c>
      <c r="E55" s="85">
        <f t="shared" ref="E55" si="22">SUM(E56)</f>
        <v>1136</v>
      </c>
      <c r="F55" s="85">
        <f t="shared" ref="F55" si="23">SUM(F56)</f>
        <v>1136</v>
      </c>
    </row>
    <row r="56" spans="1:6" ht="25.5" x14ac:dyDescent="0.25">
      <c r="A56" s="10" t="s">
        <v>140</v>
      </c>
      <c r="B56" s="84">
        <v>1136</v>
      </c>
      <c r="C56" s="116">
        <f t="shared" si="7"/>
        <v>400</v>
      </c>
      <c r="D56" s="84">
        <v>1536</v>
      </c>
      <c r="E56" s="84">
        <v>1136</v>
      </c>
      <c r="F56" s="84">
        <v>1136</v>
      </c>
    </row>
    <row r="57" spans="1:6" x14ac:dyDescent="0.25">
      <c r="B57" s="83"/>
    </row>
    <row r="59" spans="1:6" x14ac:dyDescent="0.25">
      <c r="A59" s="134" t="s">
        <v>206</v>
      </c>
      <c r="B59" s="134"/>
      <c r="C59" s="134"/>
      <c r="E59" s="22" t="s">
        <v>65</v>
      </c>
    </row>
    <row r="60" spans="1:6" x14ac:dyDescent="0.25">
      <c r="A60" s="118" t="s">
        <v>209</v>
      </c>
      <c r="B60" s="119"/>
      <c r="C60" s="119"/>
      <c r="E60" s="22" t="s">
        <v>66</v>
      </c>
    </row>
    <row r="61" spans="1:6" x14ac:dyDescent="0.25">
      <c r="A61" s="134" t="s">
        <v>214</v>
      </c>
      <c r="B61" s="134"/>
      <c r="C61" s="134"/>
    </row>
  </sheetData>
  <mergeCells count="7">
    <mergeCell ref="A59:C59"/>
    <mergeCell ref="A61:C61"/>
    <mergeCell ref="A1:F1"/>
    <mergeCell ref="A3:F3"/>
    <mergeCell ref="A5:F5"/>
    <mergeCell ref="A7:F7"/>
    <mergeCell ref="A33:F33"/>
  </mergeCell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37" t="s">
        <v>202</v>
      </c>
      <c r="B1" s="137"/>
      <c r="C1" s="137"/>
      <c r="D1" s="137"/>
      <c r="E1" s="137"/>
      <c r="F1" s="137"/>
      <c r="G1" s="41"/>
      <c r="H1" s="41"/>
      <c r="I1" s="41"/>
      <c r="J1" s="41"/>
    </row>
    <row r="2" spans="1:10" ht="18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44" t="s">
        <v>18</v>
      </c>
      <c r="B3" s="144"/>
      <c r="C3" s="144"/>
      <c r="D3" s="144"/>
      <c r="E3" s="146"/>
      <c r="F3" s="146"/>
    </row>
    <row r="4" spans="1:10" ht="18" x14ac:dyDescent="0.25">
      <c r="A4" s="1"/>
      <c r="B4" s="1"/>
      <c r="C4" s="1"/>
      <c r="D4" s="1"/>
      <c r="E4" s="2"/>
      <c r="F4" s="2"/>
    </row>
    <row r="5" spans="1:10" ht="18" customHeight="1" x14ac:dyDescent="0.25">
      <c r="A5" s="144" t="s">
        <v>4</v>
      </c>
      <c r="B5" s="147"/>
      <c r="C5" s="147"/>
      <c r="D5" s="147"/>
      <c r="E5" s="147"/>
      <c r="F5" s="147"/>
    </row>
    <row r="6" spans="1:10" ht="18" x14ac:dyDescent="0.25">
      <c r="A6" s="1"/>
      <c r="B6" s="1"/>
      <c r="C6" s="1"/>
      <c r="D6" s="1"/>
      <c r="E6" s="2"/>
      <c r="F6" s="2"/>
    </row>
    <row r="7" spans="1:10" ht="15.75" x14ac:dyDescent="0.25">
      <c r="A7" s="144" t="s">
        <v>13</v>
      </c>
      <c r="B7" s="145"/>
      <c r="C7" s="145"/>
      <c r="D7" s="145"/>
      <c r="E7" s="145"/>
      <c r="F7" s="145"/>
    </row>
    <row r="8" spans="1:10" ht="18" x14ac:dyDescent="0.25">
      <c r="A8" s="1"/>
      <c r="B8" s="1"/>
      <c r="C8" s="1"/>
      <c r="D8" s="1"/>
      <c r="E8" s="2"/>
      <c r="F8" s="2"/>
    </row>
    <row r="9" spans="1:10" ht="38.25" x14ac:dyDescent="0.25">
      <c r="A9" s="12" t="s">
        <v>43</v>
      </c>
      <c r="B9" s="115" t="s">
        <v>162</v>
      </c>
      <c r="C9" s="115" t="s">
        <v>203</v>
      </c>
      <c r="D9" s="115" t="s">
        <v>205</v>
      </c>
      <c r="E9" s="12" t="s">
        <v>30</v>
      </c>
      <c r="F9" s="12" t="s">
        <v>163</v>
      </c>
    </row>
    <row r="10" spans="1:10" ht="15.75" customHeight="1" x14ac:dyDescent="0.25">
      <c r="A10" s="3" t="s">
        <v>14</v>
      </c>
      <c r="B10" s="86">
        <v>854484.84</v>
      </c>
      <c r="C10" s="117">
        <f t="shared" ref="C10:C11" si="0">SUM(D10-B10)</f>
        <v>132939.09999999998</v>
      </c>
      <c r="D10" s="86">
        <v>987423.94</v>
      </c>
      <c r="E10" s="87">
        <v>789181.39</v>
      </c>
      <c r="F10" s="87">
        <v>789181.39</v>
      </c>
    </row>
    <row r="11" spans="1:10" ht="15.75" customHeight="1" x14ac:dyDescent="0.25">
      <c r="A11" s="26" t="s">
        <v>78</v>
      </c>
      <c r="B11" s="86">
        <v>854484.84</v>
      </c>
      <c r="C11" s="117">
        <f t="shared" si="0"/>
        <v>132939.09999999998</v>
      </c>
      <c r="D11" s="86">
        <v>987423.94</v>
      </c>
      <c r="E11" s="87">
        <v>789181.39</v>
      </c>
      <c r="F11" s="87">
        <v>789181.39</v>
      </c>
    </row>
    <row r="12" spans="1:10" x14ac:dyDescent="0.25">
      <c r="A12" s="10" t="s">
        <v>79</v>
      </c>
      <c r="B12" s="87">
        <v>854484.84</v>
      </c>
      <c r="C12" s="116">
        <f t="shared" ref="C12:C13" si="1">SUM(D12-B12)</f>
        <v>132939.09999999998</v>
      </c>
      <c r="D12" s="87">
        <v>987423.94</v>
      </c>
      <c r="E12" s="87">
        <v>789181.39</v>
      </c>
      <c r="F12" s="87">
        <v>789181.39</v>
      </c>
    </row>
    <row r="13" spans="1:10" x14ac:dyDescent="0.25">
      <c r="A13" s="9" t="s">
        <v>80</v>
      </c>
      <c r="B13" s="87">
        <v>854484.84</v>
      </c>
      <c r="C13" s="116">
        <f t="shared" si="1"/>
        <v>132939.09999999998</v>
      </c>
      <c r="D13" s="87">
        <v>987423.94</v>
      </c>
      <c r="E13" s="87">
        <v>789181.39</v>
      </c>
      <c r="F13" s="87">
        <v>789181.39</v>
      </c>
    </row>
    <row r="16" spans="1:10" x14ac:dyDescent="0.25">
      <c r="A16" s="134" t="s">
        <v>206</v>
      </c>
      <c r="B16" s="134"/>
      <c r="C16" s="134"/>
      <c r="E16" s="22" t="s">
        <v>65</v>
      </c>
    </row>
    <row r="17" spans="1:5" x14ac:dyDescent="0.25">
      <c r="A17" s="118" t="s">
        <v>210</v>
      </c>
      <c r="B17" s="119"/>
      <c r="C17" s="119"/>
      <c r="E17" s="22" t="s">
        <v>66</v>
      </c>
    </row>
    <row r="18" spans="1:5" x14ac:dyDescent="0.25">
      <c r="A18" s="134" t="s">
        <v>214</v>
      </c>
      <c r="B18" s="134"/>
      <c r="C18" s="134"/>
    </row>
  </sheetData>
  <mergeCells count="6">
    <mergeCell ref="A16:C16"/>
    <mergeCell ref="A18:C18"/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48" t="s">
        <v>202</v>
      </c>
      <c r="B1" s="148"/>
      <c r="C1" s="148"/>
      <c r="D1" s="148"/>
      <c r="E1" s="148"/>
      <c r="F1" s="148"/>
      <c r="G1" s="148"/>
      <c r="H1" s="148"/>
      <c r="I1" s="41"/>
      <c r="J1" s="41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</row>
    <row r="3" spans="1:10" ht="15.75" customHeight="1" x14ac:dyDescent="0.25">
      <c r="A3" s="144" t="s">
        <v>18</v>
      </c>
      <c r="B3" s="144"/>
      <c r="C3" s="144"/>
      <c r="D3" s="144"/>
      <c r="E3" s="144"/>
      <c r="F3" s="144"/>
      <c r="G3" s="144"/>
      <c r="H3" s="144"/>
    </row>
    <row r="4" spans="1:10" ht="18" x14ac:dyDescent="0.25">
      <c r="A4" s="1"/>
      <c r="B4" s="1"/>
      <c r="C4" s="1"/>
      <c r="D4" s="1"/>
      <c r="E4" s="1"/>
      <c r="F4" s="1"/>
      <c r="G4" s="2"/>
      <c r="H4" s="2"/>
    </row>
    <row r="5" spans="1:10" ht="18" customHeight="1" x14ac:dyDescent="0.25">
      <c r="A5" s="144" t="s">
        <v>50</v>
      </c>
      <c r="B5" s="144"/>
      <c r="C5" s="144"/>
      <c r="D5" s="144"/>
      <c r="E5" s="144"/>
      <c r="F5" s="144"/>
      <c r="G5" s="144"/>
      <c r="H5" s="144"/>
    </row>
    <row r="6" spans="1:10" ht="18" x14ac:dyDescent="0.25">
      <c r="A6" s="1"/>
      <c r="B6" s="1"/>
      <c r="C6" s="1"/>
      <c r="D6" s="1"/>
      <c r="E6" s="1"/>
      <c r="F6" s="1"/>
      <c r="G6" s="2"/>
      <c r="H6" s="2"/>
    </row>
    <row r="7" spans="1:10" ht="25.5" x14ac:dyDescent="0.25">
      <c r="A7" s="12" t="s">
        <v>5</v>
      </c>
      <c r="B7" s="11" t="s">
        <v>6</v>
      </c>
      <c r="C7" s="11" t="s">
        <v>29</v>
      </c>
      <c r="D7" s="115" t="s">
        <v>162</v>
      </c>
      <c r="E7" s="115" t="s">
        <v>203</v>
      </c>
      <c r="F7" s="115" t="s">
        <v>204</v>
      </c>
      <c r="G7" s="12" t="s">
        <v>30</v>
      </c>
      <c r="H7" s="12" t="s">
        <v>163</v>
      </c>
    </row>
    <row r="8" spans="1:10" x14ac:dyDescent="0.25">
      <c r="A8" s="17"/>
      <c r="B8" s="18"/>
      <c r="C8" s="16" t="s">
        <v>52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</row>
    <row r="9" spans="1:10" ht="25.5" x14ac:dyDescent="0.25">
      <c r="A9" s="3">
        <v>8</v>
      </c>
      <c r="B9" s="3"/>
      <c r="C9" s="3" t="s">
        <v>15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</row>
    <row r="10" spans="1:10" x14ac:dyDescent="0.25">
      <c r="A10" s="3"/>
      <c r="B10" s="8">
        <v>84</v>
      </c>
      <c r="C10" s="8" t="s">
        <v>22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10" x14ac:dyDescent="0.25">
      <c r="A11" s="3"/>
      <c r="B11" s="8"/>
      <c r="C11" s="20"/>
      <c r="D11" s="38"/>
      <c r="E11" s="38"/>
      <c r="F11" s="38"/>
      <c r="G11" s="38"/>
      <c r="H11" s="38"/>
    </row>
    <row r="12" spans="1:10" x14ac:dyDescent="0.25">
      <c r="A12" s="3"/>
      <c r="B12" s="8"/>
      <c r="C12" s="16" t="s">
        <v>55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</row>
    <row r="13" spans="1:10" ht="25.5" x14ac:dyDescent="0.25">
      <c r="A13" s="6">
        <v>5</v>
      </c>
      <c r="B13" s="7"/>
      <c r="C13" s="14" t="s">
        <v>16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</row>
    <row r="14" spans="1:10" ht="25.5" x14ac:dyDescent="0.25">
      <c r="A14" s="8"/>
      <c r="B14" s="8">
        <v>54</v>
      </c>
      <c r="C14" s="15" t="s">
        <v>23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10" x14ac:dyDescent="0.25">
      <c r="A15" s="45"/>
      <c r="B15" s="45"/>
      <c r="C15" s="46"/>
      <c r="D15" s="43"/>
      <c r="E15" s="43"/>
      <c r="F15" s="43"/>
      <c r="G15" s="43"/>
      <c r="H15" s="44"/>
    </row>
    <row r="17" spans="1:7" x14ac:dyDescent="0.25">
      <c r="A17" s="134" t="s">
        <v>206</v>
      </c>
      <c r="B17" s="134"/>
      <c r="C17" s="134"/>
      <c r="G17" s="22" t="s">
        <v>65</v>
      </c>
    </row>
    <row r="18" spans="1:7" x14ac:dyDescent="0.25">
      <c r="A18" s="118" t="s">
        <v>211</v>
      </c>
      <c r="B18" s="119"/>
      <c r="C18" s="119"/>
      <c r="G18" s="22" t="s">
        <v>66</v>
      </c>
    </row>
    <row r="19" spans="1:7" x14ac:dyDescent="0.25">
      <c r="A19" s="134" t="s">
        <v>214</v>
      </c>
      <c r="B19" s="134"/>
      <c r="C19" s="134"/>
    </row>
    <row r="20" spans="1:7" x14ac:dyDescent="0.25">
      <c r="A20" s="83"/>
      <c r="B20" s="83"/>
      <c r="C20" s="83"/>
    </row>
  </sheetData>
  <mergeCells count="5">
    <mergeCell ref="A19:C19"/>
    <mergeCell ref="A1:H1"/>
    <mergeCell ref="A3:H3"/>
    <mergeCell ref="A5:H5"/>
    <mergeCell ref="A17:C1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48" t="s">
        <v>202</v>
      </c>
      <c r="B1" s="148"/>
      <c r="C1" s="148"/>
      <c r="D1" s="148"/>
      <c r="E1" s="148"/>
      <c r="F1" s="148"/>
      <c r="G1" s="41"/>
      <c r="H1" s="41"/>
      <c r="I1" s="41"/>
      <c r="J1" s="41"/>
    </row>
    <row r="2" spans="1:10" ht="18" customHeight="1" x14ac:dyDescent="0.25">
      <c r="A2" s="13"/>
      <c r="B2" s="13"/>
      <c r="C2" s="13"/>
      <c r="D2" s="13"/>
      <c r="E2" s="13"/>
      <c r="F2" s="13"/>
    </row>
    <row r="3" spans="1:10" ht="15.75" customHeight="1" x14ac:dyDescent="0.25">
      <c r="A3" s="144" t="s">
        <v>18</v>
      </c>
      <c r="B3" s="144"/>
      <c r="C3" s="144"/>
      <c r="D3" s="144"/>
      <c r="E3" s="144"/>
      <c r="F3" s="144"/>
    </row>
    <row r="4" spans="1:10" ht="18" x14ac:dyDescent="0.25">
      <c r="A4" s="13"/>
      <c r="B4" s="13"/>
      <c r="C4" s="13"/>
      <c r="D4" s="13"/>
      <c r="E4" s="2"/>
      <c r="F4" s="2"/>
    </row>
    <row r="5" spans="1:10" ht="18" customHeight="1" x14ac:dyDescent="0.25">
      <c r="A5" s="144" t="s">
        <v>51</v>
      </c>
      <c r="B5" s="144"/>
      <c r="C5" s="144"/>
      <c r="D5" s="144"/>
      <c r="E5" s="144"/>
      <c r="F5" s="144"/>
    </row>
    <row r="6" spans="1:10" ht="18" x14ac:dyDescent="0.25">
      <c r="A6" s="13"/>
      <c r="B6" s="13"/>
      <c r="C6" s="13"/>
      <c r="D6" s="13"/>
      <c r="E6" s="2"/>
      <c r="F6" s="2"/>
    </row>
    <row r="7" spans="1:10" ht="25.5" x14ac:dyDescent="0.25">
      <c r="A7" s="11" t="s">
        <v>43</v>
      </c>
      <c r="B7" s="115" t="s">
        <v>162</v>
      </c>
      <c r="C7" s="115" t="s">
        <v>203</v>
      </c>
      <c r="D7" s="115" t="s">
        <v>204</v>
      </c>
      <c r="E7" s="12" t="s">
        <v>30</v>
      </c>
      <c r="F7" s="12" t="s">
        <v>163</v>
      </c>
    </row>
    <row r="8" spans="1:10" x14ac:dyDescent="0.25">
      <c r="A8" s="3" t="s">
        <v>52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</row>
    <row r="9" spans="1:10" ht="25.5" x14ac:dyDescent="0.25">
      <c r="A9" s="3" t="s">
        <v>53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</row>
    <row r="10" spans="1:10" ht="25.5" x14ac:dyDescent="0.25">
      <c r="A10" s="10" t="s">
        <v>54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</row>
    <row r="11" spans="1:10" x14ac:dyDescent="0.25">
      <c r="A11" s="10"/>
      <c r="B11" s="38"/>
      <c r="C11" s="38"/>
      <c r="D11" s="38"/>
      <c r="E11" s="38"/>
      <c r="F11" s="38"/>
    </row>
    <row r="12" spans="1:10" x14ac:dyDescent="0.25">
      <c r="A12" s="3" t="s">
        <v>55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</row>
    <row r="13" spans="1:10" x14ac:dyDescent="0.25">
      <c r="A13" s="14" t="s">
        <v>46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</row>
    <row r="14" spans="1:10" x14ac:dyDescent="0.25">
      <c r="A14" s="5" t="s">
        <v>47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</row>
    <row r="15" spans="1:10" x14ac:dyDescent="0.25">
      <c r="A15" s="14" t="s">
        <v>48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</row>
    <row r="16" spans="1:10" x14ac:dyDescent="0.25">
      <c r="A16" s="5" t="s">
        <v>49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</row>
    <row r="17" spans="1:6" x14ac:dyDescent="0.25">
      <c r="A17" s="42"/>
      <c r="B17" s="43"/>
      <c r="C17" s="43"/>
      <c r="D17" s="43"/>
      <c r="E17" s="43"/>
      <c r="F17" s="44"/>
    </row>
    <row r="19" spans="1:6" x14ac:dyDescent="0.25">
      <c r="A19" s="134" t="s">
        <v>206</v>
      </c>
      <c r="B19" s="134"/>
      <c r="C19" s="134"/>
      <c r="E19" s="22" t="s">
        <v>65</v>
      </c>
    </row>
    <row r="20" spans="1:6" x14ac:dyDescent="0.25">
      <c r="A20" s="118" t="s">
        <v>212</v>
      </c>
      <c r="B20" s="119"/>
      <c r="C20" s="119"/>
      <c r="E20" s="22" t="s">
        <v>66</v>
      </c>
    </row>
    <row r="21" spans="1:6" x14ac:dyDescent="0.25">
      <c r="A21" s="134" t="s">
        <v>214</v>
      </c>
      <c r="B21" s="134"/>
      <c r="C21" s="134"/>
    </row>
  </sheetData>
  <mergeCells count="5">
    <mergeCell ref="A21:C21"/>
    <mergeCell ref="A1:F1"/>
    <mergeCell ref="A3:F3"/>
    <mergeCell ref="A5:F5"/>
    <mergeCell ref="A19:C19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8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style="30" customWidth="1"/>
  </cols>
  <sheetData>
    <row r="1" spans="1:10" ht="42" customHeight="1" x14ac:dyDescent="0.25">
      <c r="A1" s="148" t="s">
        <v>202</v>
      </c>
      <c r="B1" s="148"/>
      <c r="C1" s="148"/>
      <c r="D1" s="148"/>
      <c r="E1" s="148"/>
      <c r="F1" s="148"/>
      <c r="G1" s="148"/>
      <c r="H1" s="148"/>
      <c r="I1" s="148"/>
      <c r="J1" s="41"/>
    </row>
    <row r="2" spans="1:10" ht="18" x14ac:dyDescent="0.25">
      <c r="A2" s="21"/>
      <c r="B2" s="21"/>
      <c r="C2" s="21"/>
      <c r="D2" s="21"/>
      <c r="E2" s="23"/>
      <c r="F2" s="23"/>
      <c r="G2" s="23"/>
      <c r="H2" s="110"/>
      <c r="I2" s="110"/>
    </row>
    <row r="3" spans="1:10" ht="18" customHeight="1" x14ac:dyDescent="0.25">
      <c r="A3" s="148" t="s">
        <v>17</v>
      </c>
      <c r="B3" s="147"/>
      <c r="C3" s="147"/>
      <c r="D3" s="147"/>
      <c r="E3" s="147"/>
      <c r="F3" s="147"/>
      <c r="G3" s="147"/>
      <c r="H3" s="147"/>
      <c r="I3" s="147"/>
    </row>
    <row r="4" spans="1:10" ht="18" x14ac:dyDescent="0.25">
      <c r="A4" s="21"/>
      <c r="B4" s="21"/>
      <c r="C4" s="21"/>
      <c r="D4" s="21"/>
      <c r="E4" s="23"/>
      <c r="F4" s="23"/>
      <c r="G4" s="23"/>
      <c r="H4" s="110"/>
      <c r="I4" s="110"/>
    </row>
    <row r="5" spans="1:10" ht="25.5" x14ac:dyDescent="0.25">
      <c r="A5" s="161" t="s">
        <v>19</v>
      </c>
      <c r="B5" s="162"/>
      <c r="C5" s="163"/>
      <c r="D5" s="24" t="s">
        <v>20</v>
      </c>
      <c r="E5" s="115" t="s">
        <v>162</v>
      </c>
      <c r="F5" s="25" t="s">
        <v>203</v>
      </c>
      <c r="G5" s="25" t="s">
        <v>204</v>
      </c>
      <c r="H5" s="25" t="s">
        <v>30</v>
      </c>
      <c r="I5" s="25" t="s">
        <v>163</v>
      </c>
    </row>
    <row r="6" spans="1:10" x14ac:dyDescent="0.25">
      <c r="A6" s="164" t="s">
        <v>81</v>
      </c>
      <c r="B6" s="165"/>
      <c r="C6" s="165"/>
      <c r="D6" s="166"/>
      <c r="E6" s="84">
        <f>SUM(E7,E38,E96,E117,E126,E139,E167,E175)</f>
        <v>854484.84</v>
      </c>
      <c r="F6" s="84">
        <f>SUM(G6-E6)</f>
        <v>132939.10000000009</v>
      </c>
      <c r="G6" s="84">
        <f>SUM(G7,G38,G96,G117,G126,G139,G167,G175)</f>
        <v>987423.94000000006</v>
      </c>
      <c r="H6" s="84">
        <f>SUM(H7,H38,H96,H117,H126,H139,H167,H175)</f>
        <v>789181.39</v>
      </c>
      <c r="I6" s="84">
        <f>SUM(I7,I38,I96,I117,I126,I139,I167,I175)</f>
        <v>789181.39</v>
      </c>
    </row>
    <row r="7" spans="1:10" ht="38.25" x14ac:dyDescent="0.25">
      <c r="A7" s="155" t="s">
        <v>82</v>
      </c>
      <c r="B7" s="156"/>
      <c r="C7" s="157"/>
      <c r="D7" s="31" t="s">
        <v>83</v>
      </c>
      <c r="E7" s="84">
        <f>SUM(E8,E13,E17,E32)</f>
        <v>821904.82</v>
      </c>
      <c r="F7" s="84">
        <f t="shared" ref="F7:F70" si="0">SUM(G7-E7)</f>
        <v>117557.93000000005</v>
      </c>
      <c r="G7" s="84">
        <f>SUM(G8,G13,G17,G32)</f>
        <v>939462.75</v>
      </c>
      <c r="H7" s="84">
        <f t="shared" ref="H7:I7" si="1">SUM(H8,H13,H17,H32)</f>
        <v>761601.37</v>
      </c>
      <c r="I7" s="84">
        <f t="shared" si="1"/>
        <v>761601.37</v>
      </c>
    </row>
    <row r="8" spans="1:10" ht="25.5" x14ac:dyDescent="0.25">
      <c r="A8" s="155" t="s">
        <v>84</v>
      </c>
      <c r="B8" s="156"/>
      <c r="C8" s="157"/>
      <c r="D8" s="31" t="s">
        <v>85</v>
      </c>
      <c r="E8" s="84">
        <f>SUM(E10)</f>
        <v>21720.84</v>
      </c>
      <c r="F8" s="84">
        <f t="shared" si="0"/>
        <v>-71.880000000001019</v>
      </c>
      <c r="G8" s="84">
        <f>SUM(G10)</f>
        <v>21648.959999999999</v>
      </c>
      <c r="H8" s="84">
        <f t="shared" ref="H8:I8" si="2">SUM(H10)</f>
        <v>21720.84</v>
      </c>
      <c r="I8" s="84">
        <f t="shared" si="2"/>
        <v>21720.84</v>
      </c>
    </row>
    <row r="9" spans="1:10" ht="25.5" x14ac:dyDescent="0.25">
      <c r="A9" s="158" t="s">
        <v>86</v>
      </c>
      <c r="B9" s="159"/>
      <c r="C9" s="160"/>
      <c r="D9" s="32" t="s">
        <v>75</v>
      </c>
      <c r="E9" s="84"/>
      <c r="F9" s="84">
        <f t="shared" si="0"/>
        <v>0</v>
      </c>
      <c r="G9" s="84"/>
      <c r="H9" s="84"/>
      <c r="I9" s="84"/>
    </row>
    <row r="10" spans="1:10" x14ac:dyDescent="0.25">
      <c r="A10" s="149">
        <v>3</v>
      </c>
      <c r="B10" s="150"/>
      <c r="C10" s="151"/>
      <c r="D10" s="33" t="s">
        <v>9</v>
      </c>
      <c r="E10" s="84">
        <f>SUM(E11:E12)</f>
        <v>21720.84</v>
      </c>
      <c r="F10" s="84">
        <f t="shared" si="0"/>
        <v>-71.880000000001019</v>
      </c>
      <c r="G10" s="84">
        <f>SUM(G11:G12)</f>
        <v>21648.959999999999</v>
      </c>
      <c r="H10" s="84">
        <f t="shared" ref="H10:I10" si="3">SUM(H11:H12)</f>
        <v>21720.84</v>
      </c>
      <c r="I10" s="84">
        <f t="shared" si="3"/>
        <v>21720.84</v>
      </c>
    </row>
    <row r="11" spans="1:10" x14ac:dyDescent="0.25">
      <c r="A11" s="152">
        <v>32</v>
      </c>
      <c r="B11" s="153"/>
      <c r="C11" s="154"/>
      <c r="D11" s="33" t="s">
        <v>21</v>
      </c>
      <c r="E11" s="84">
        <v>21180.84</v>
      </c>
      <c r="F11" s="84">
        <f t="shared" si="0"/>
        <v>-71.880000000001019</v>
      </c>
      <c r="G11" s="84">
        <v>21108.959999999999</v>
      </c>
      <c r="H11" s="84">
        <v>21180.84</v>
      </c>
      <c r="I11" s="84">
        <v>21180.84</v>
      </c>
    </row>
    <row r="12" spans="1:10" x14ac:dyDescent="0.25">
      <c r="A12" s="152">
        <v>34</v>
      </c>
      <c r="B12" s="153"/>
      <c r="C12" s="154"/>
      <c r="D12" s="33" t="s">
        <v>77</v>
      </c>
      <c r="E12" s="84">
        <v>540</v>
      </c>
      <c r="F12" s="84">
        <f t="shared" si="0"/>
        <v>0</v>
      </c>
      <c r="G12" s="84">
        <v>540</v>
      </c>
      <c r="H12" s="84">
        <v>540</v>
      </c>
      <c r="I12" s="84">
        <v>540</v>
      </c>
    </row>
    <row r="13" spans="1:10" ht="25.5" x14ac:dyDescent="0.25">
      <c r="A13" s="155" t="s">
        <v>87</v>
      </c>
      <c r="B13" s="156"/>
      <c r="C13" s="157"/>
      <c r="D13" s="31" t="s">
        <v>88</v>
      </c>
      <c r="E13" s="84">
        <f>SUM(E15)</f>
        <v>27435.439999999999</v>
      </c>
      <c r="F13" s="84">
        <f t="shared" si="0"/>
        <v>4490.2299999999996</v>
      </c>
      <c r="G13" s="84">
        <f>SUM(G15)</f>
        <v>31925.67</v>
      </c>
      <c r="H13" s="84">
        <f t="shared" ref="H13:I13" si="4">SUM(H15)</f>
        <v>27435.439999999999</v>
      </c>
      <c r="I13" s="84">
        <f t="shared" si="4"/>
        <v>27435.439999999999</v>
      </c>
    </row>
    <row r="14" spans="1:10" ht="25.5" x14ac:dyDescent="0.25">
      <c r="A14" s="158" t="s">
        <v>86</v>
      </c>
      <c r="B14" s="159"/>
      <c r="C14" s="160"/>
      <c r="D14" s="32" t="s">
        <v>75</v>
      </c>
      <c r="E14" s="84"/>
      <c r="F14" s="84">
        <f t="shared" si="0"/>
        <v>0</v>
      </c>
      <c r="G14" s="84"/>
      <c r="H14" s="84"/>
      <c r="I14" s="84"/>
    </row>
    <row r="15" spans="1:10" x14ac:dyDescent="0.25">
      <c r="A15" s="149">
        <v>3</v>
      </c>
      <c r="B15" s="150"/>
      <c r="C15" s="151"/>
      <c r="D15" s="33" t="s">
        <v>9</v>
      </c>
      <c r="E15" s="84">
        <f>SUM(E16)</f>
        <v>27435.439999999999</v>
      </c>
      <c r="F15" s="84">
        <f t="shared" si="0"/>
        <v>4490.2299999999996</v>
      </c>
      <c r="G15" s="84">
        <f>SUM(G16)</f>
        <v>31925.67</v>
      </c>
      <c r="H15" s="84">
        <f t="shared" ref="H15:I15" si="5">SUM(H16)</f>
        <v>27435.439999999999</v>
      </c>
      <c r="I15" s="84">
        <f t="shared" si="5"/>
        <v>27435.439999999999</v>
      </c>
    </row>
    <row r="16" spans="1:10" x14ac:dyDescent="0.25">
      <c r="A16" s="152">
        <v>32</v>
      </c>
      <c r="B16" s="153"/>
      <c r="C16" s="154"/>
      <c r="D16" s="33" t="s">
        <v>21</v>
      </c>
      <c r="E16" s="84">
        <v>27435.439999999999</v>
      </c>
      <c r="F16" s="84">
        <f t="shared" si="0"/>
        <v>4490.2299999999996</v>
      </c>
      <c r="G16" s="84">
        <v>31925.67</v>
      </c>
      <c r="H16" s="84">
        <v>27435.439999999999</v>
      </c>
      <c r="I16" s="84">
        <v>27435.439999999999</v>
      </c>
    </row>
    <row r="17" spans="1:9" ht="25.5" x14ac:dyDescent="0.25">
      <c r="A17" s="155" t="s">
        <v>89</v>
      </c>
      <c r="B17" s="156"/>
      <c r="C17" s="157"/>
      <c r="D17" s="31" t="s">
        <v>90</v>
      </c>
      <c r="E17" s="84">
        <f t="shared" ref="E17" si="6">SUM(E19,E23,E27,E30)</f>
        <v>28143.34</v>
      </c>
      <c r="F17" s="84">
        <f t="shared" si="0"/>
        <v>3541.9900000000016</v>
      </c>
      <c r="G17" s="84">
        <f t="shared" ref="G17:I17" si="7">SUM(G19,G23,G27,G30)</f>
        <v>31685.33</v>
      </c>
      <c r="H17" s="84">
        <f t="shared" si="7"/>
        <v>23943.34</v>
      </c>
      <c r="I17" s="84">
        <f t="shared" si="7"/>
        <v>23943.34</v>
      </c>
    </row>
    <row r="18" spans="1:9" x14ac:dyDescent="0.25">
      <c r="A18" s="158" t="s">
        <v>91</v>
      </c>
      <c r="B18" s="159"/>
      <c r="C18" s="160"/>
      <c r="D18" s="32" t="s">
        <v>70</v>
      </c>
      <c r="E18" s="84"/>
      <c r="F18" s="84">
        <f t="shared" si="0"/>
        <v>0</v>
      </c>
      <c r="G18" s="84"/>
      <c r="H18" s="84"/>
      <c r="I18" s="84"/>
    </row>
    <row r="19" spans="1:9" x14ac:dyDescent="0.25">
      <c r="A19" s="149">
        <v>3</v>
      </c>
      <c r="B19" s="150"/>
      <c r="C19" s="151"/>
      <c r="D19" s="33" t="s">
        <v>9</v>
      </c>
      <c r="E19" s="84">
        <f>SUM(E20:E21)</f>
        <v>732</v>
      </c>
      <c r="F19" s="84">
        <f t="shared" si="0"/>
        <v>1626.58</v>
      </c>
      <c r="G19" s="84">
        <f>SUM(G20:G21)</f>
        <v>2358.58</v>
      </c>
      <c r="H19" s="84">
        <f t="shared" ref="H19:I19" si="8">SUM(H20:H21)</f>
        <v>532</v>
      </c>
      <c r="I19" s="84">
        <f t="shared" si="8"/>
        <v>532</v>
      </c>
    </row>
    <row r="20" spans="1:9" x14ac:dyDescent="0.25">
      <c r="A20" s="152">
        <v>32</v>
      </c>
      <c r="B20" s="153"/>
      <c r="C20" s="154"/>
      <c r="D20" s="33" t="s">
        <v>21</v>
      </c>
      <c r="E20" s="84">
        <v>731</v>
      </c>
      <c r="F20" s="84">
        <f t="shared" si="0"/>
        <v>1626.58</v>
      </c>
      <c r="G20" s="84">
        <v>2357.58</v>
      </c>
      <c r="H20" s="84">
        <v>531</v>
      </c>
      <c r="I20" s="84">
        <v>531</v>
      </c>
    </row>
    <row r="21" spans="1:9" x14ac:dyDescent="0.25">
      <c r="A21" s="152">
        <v>34</v>
      </c>
      <c r="B21" s="153"/>
      <c r="C21" s="154"/>
      <c r="D21" s="33" t="s">
        <v>77</v>
      </c>
      <c r="E21" s="84">
        <v>1</v>
      </c>
      <c r="F21" s="84">
        <f t="shared" si="0"/>
        <v>0</v>
      </c>
      <c r="G21" s="84">
        <v>1</v>
      </c>
      <c r="H21" s="84">
        <v>1</v>
      </c>
      <c r="I21" s="84">
        <v>1</v>
      </c>
    </row>
    <row r="22" spans="1:9" ht="25.5" x14ac:dyDescent="0.25">
      <c r="A22" s="158" t="s">
        <v>92</v>
      </c>
      <c r="B22" s="159"/>
      <c r="C22" s="160"/>
      <c r="D22" s="32" t="s">
        <v>72</v>
      </c>
      <c r="E22" s="84"/>
      <c r="F22" s="84">
        <f t="shared" si="0"/>
        <v>0</v>
      </c>
      <c r="G22" s="84"/>
      <c r="H22" s="84"/>
      <c r="I22" s="84"/>
    </row>
    <row r="23" spans="1:9" x14ac:dyDescent="0.25">
      <c r="A23" s="149">
        <v>3</v>
      </c>
      <c r="B23" s="150"/>
      <c r="C23" s="151"/>
      <c r="D23" s="33" t="s">
        <v>9</v>
      </c>
      <c r="E23" s="84">
        <f t="shared" ref="E23" si="9">SUM(E24:E25)</f>
        <v>25450</v>
      </c>
      <c r="F23" s="84">
        <f t="shared" si="0"/>
        <v>-1200</v>
      </c>
      <c r="G23" s="84">
        <f t="shared" ref="G23:I23" si="10">SUM(G24:G25)</f>
        <v>24250</v>
      </c>
      <c r="H23" s="84">
        <f t="shared" si="10"/>
        <v>21450</v>
      </c>
      <c r="I23" s="84">
        <f t="shared" si="10"/>
        <v>21450</v>
      </c>
    </row>
    <row r="24" spans="1:9" x14ac:dyDescent="0.25">
      <c r="A24" s="152">
        <v>32</v>
      </c>
      <c r="B24" s="153"/>
      <c r="C24" s="154"/>
      <c r="D24" s="33" t="s">
        <v>21</v>
      </c>
      <c r="E24" s="84">
        <v>25450</v>
      </c>
      <c r="F24" s="84">
        <f t="shared" si="0"/>
        <v>-1200</v>
      </c>
      <c r="G24" s="84">
        <v>24250</v>
      </c>
      <c r="H24" s="84">
        <v>21450</v>
      </c>
      <c r="I24" s="84">
        <v>21450</v>
      </c>
    </row>
    <row r="25" spans="1:9" x14ac:dyDescent="0.25">
      <c r="A25" s="152">
        <v>34</v>
      </c>
      <c r="B25" s="153"/>
      <c r="C25" s="154"/>
      <c r="D25" s="33" t="s">
        <v>77</v>
      </c>
      <c r="E25" s="84">
        <v>0</v>
      </c>
      <c r="F25" s="84">
        <f t="shared" si="0"/>
        <v>0</v>
      </c>
      <c r="G25" s="84">
        <v>0</v>
      </c>
      <c r="H25" s="84">
        <v>0</v>
      </c>
      <c r="I25" s="84">
        <v>0</v>
      </c>
    </row>
    <row r="26" spans="1:9" ht="25.5" customHeight="1" x14ac:dyDescent="0.25">
      <c r="A26" s="158" t="s">
        <v>97</v>
      </c>
      <c r="B26" s="159"/>
      <c r="C26" s="160"/>
      <c r="D26" s="99" t="s">
        <v>201</v>
      </c>
      <c r="E26" s="84"/>
      <c r="F26" s="84">
        <f t="shared" si="0"/>
        <v>0</v>
      </c>
      <c r="G26" s="84"/>
      <c r="H26" s="84"/>
      <c r="I26" s="84"/>
    </row>
    <row r="27" spans="1:9" x14ac:dyDescent="0.25">
      <c r="A27" s="149">
        <v>3</v>
      </c>
      <c r="B27" s="150"/>
      <c r="C27" s="151"/>
      <c r="D27" s="97" t="s">
        <v>9</v>
      </c>
      <c r="E27" s="84">
        <f>SUM(E28)</f>
        <v>825.34</v>
      </c>
      <c r="F27" s="84">
        <f t="shared" si="0"/>
        <v>3015.41</v>
      </c>
      <c r="G27" s="84">
        <f>SUM(G28)</f>
        <v>3840.75</v>
      </c>
      <c r="H27" s="84">
        <f t="shared" ref="H27:I27" si="11">SUM(H28)</f>
        <v>825.34</v>
      </c>
      <c r="I27" s="84">
        <f t="shared" si="11"/>
        <v>825.34</v>
      </c>
    </row>
    <row r="28" spans="1:9" x14ac:dyDescent="0.25">
      <c r="A28" s="152">
        <v>32</v>
      </c>
      <c r="B28" s="153"/>
      <c r="C28" s="154"/>
      <c r="D28" s="97" t="s">
        <v>21</v>
      </c>
      <c r="E28" s="84">
        <v>825.34</v>
      </c>
      <c r="F28" s="84">
        <f t="shared" si="0"/>
        <v>3015.41</v>
      </c>
      <c r="G28" s="84">
        <v>3840.75</v>
      </c>
      <c r="H28" s="84">
        <v>825.34</v>
      </c>
      <c r="I28" s="84">
        <v>825.34</v>
      </c>
    </row>
    <row r="29" spans="1:9" x14ac:dyDescent="0.25">
      <c r="A29" s="158" t="s">
        <v>93</v>
      </c>
      <c r="B29" s="159"/>
      <c r="C29" s="160"/>
      <c r="D29" s="32" t="s">
        <v>94</v>
      </c>
      <c r="E29" s="84"/>
      <c r="F29" s="84">
        <f t="shared" si="0"/>
        <v>0</v>
      </c>
      <c r="G29" s="84"/>
      <c r="H29" s="84"/>
      <c r="I29" s="84"/>
    </row>
    <row r="30" spans="1:9" x14ac:dyDescent="0.25">
      <c r="A30" s="149">
        <v>3</v>
      </c>
      <c r="B30" s="150"/>
      <c r="C30" s="151"/>
      <c r="D30" s="33" t="s">
        <v>9</v>
      </c>
      <c r="E30" s="84">
        <f>SUM(E31)</f>
        <v>1136</v>
      </c>
      <c r="F30" s="84">
        <f t="shared" si="0"/>
        <v>100</v>
      </c>
      <c r="G30" s="84">
        <f>SUM(G31)</f>
        <v>1236</v>
      </c>
      <c r="H30" s="84">
        <f t="shared" ref="H30:I30" si="12">SUM(H31)</f>
        <v>1136</v>
      </c>
      <c r="I30" s="84">
        <f t="shared" si="12"/>
        <v>1136</v>
      </c>
    </row>
    <row r="31" spans="1:9" x14ac:dyDescent="0.25">
      <c r="A31" s="152">
        <v>32</v>
      </c>
      <c r="B31" s="153"/>
      <c r="C31" s="154"/>
      <c r="D31" s="33" t="s">
        <v>21</v>
      </c>
      <c r="E31" s="84">
        <v>1136</v>
      </c>
      <c r="F31" s="84">
        <f t="shared" si="0"/>
        <v>100</v>
      </c>
      <c r="G31" s="84">
        <v>1236</v>
      </c>
      <c r="H31" s="84">
        <v>1136</v>
      </c>
      <c r="I31" s="84">
        <v>1136</v>
      </c>
    </row>
    <row r="32" spans="1:9" ht="25.5" x14ac:dyDescent="0.25">
      <c r="A32" s="155" t="s">
        <v>95</v>
      </c>
      <c r="B32" s="156"/>
      <c r="C32" s="157"/>
      <c r="D32" s="31" t="s">
        <v>96</v>
      </c>
      <c r="E32" s="84">
        <f>SUM(E34)</f>
        <v>744605.2</v>
      </c>
      <c r="F32" s="84">
        <f t="shared" si="0"/>
        <v>109597.59000000008</v>
      </c>
      <c r="G32" s="84">
        <f>SUM(G34)</f>
        <v>854202.79</v>
      </c>
      <c r="H32" s="84">
        <f t="shared" ref="H32:I32" si="13">SUM(H34)</f>
        <v>688501.75</v>
      </c>
      <c r="I32" s="84">
        <f t="shared" si="13"/>
        <v>688501.75</v>
      </c>
    </row>
    <row r="33" spans="1:9" ht="25.5" customHeight="1" x14ac:dyDescent="0.25">
      <c r="A33" s="158" t="s">
        <v>97</v>
      </c>
      <c r="B33" s="159"/>
      <c r="C33" s="160"/>
      <c r="D33" s="99" t="s">
        <v>201</v>
      </c>
      <c r="E33" s="84"/>
      <c r="F33" s="84">
        <f t="shared" si="0"/>
        <v>0</v>
      </c>
      <c r="G33" s="84"/>
      <c r="H33" s="84"/>
      <c r="I33" s="84"/>
    </row>
    <row r="34" spans="1:9" x14ac:dyDescent="0.25">
      <c r="A34" s="149">
        <v>3</v>
      </c>
      <c r="B34" s="150"/>
      <c r="C34" s="151"/>
      <c r="D34" s="33" t="s">
        <v>9</v>
      </c>
      <c r="E34" s="84">
        <f>SUM(E35:E37)</f>
        <v>744605.2</v>
      </c>
      <c r="F34" s="84">
        <f t="shared" si="0"/>
        <v>109597.59000000008</v>
      </c>
      <c r="G34" s="84">
        <f>SUM(G35:G37)</f>
        <v>854202.79</v>
      </c>
      <c r="H34" s="84">
        <f t="shared" ref="H34:I34" si="14">SUM(H35:H37)</f>
        <v>688501.75</v>
      </c>
      <c r="I34" s="84">
        <f t="shared" si="14"/>
        <v>688501.75</v>
      </c>
    </row>
    <row r="35" spans="1:9" x14ac:dyDescent="0.25">
      <c r="A35" s="152">
        <v>31</v>
      </c>
      <c r="B35" s="153"/>
      <c r="C35" s="154"/>
      <c r="D35" s="33" t="s">
        <v>10</v>
      </c>
      <c r="E35" s="84">
        <v>742589.2</v>
      </c>
      <c r="F35" s="84">
        <f t="shared" si="0"/>
        <v>109117.59000000008</v>
      </c>
      <c r="G35" s="84">
        <v>851706.79</v>
      </c>
      <c r="H35" s="84">
        <v>686485.75</v>
      </c>
      <c r="I35" s="84">
        <v>686485.75</v>
      </c>
    </row>
    <row r="36" spans="1:9" x14ac:dyDescent="0.25">
      <c r="A36" s="152">
        <v>32</v>
      </c>
      <c r="B36" s="153"/>
      <c r="C36" s="154"/>
      <c r="D36" s="33" t="s">
        <v>21</v>
      </c>
      <c r="E36" s="84">
        <v>2016</v>
      </c>
      <c r="F36" s="84">
        <f t="shared" si="0"/>
        <v>480</v>
      </c>
      <c r="G36" s="84">
        <v>2496</v>
      </c>
      <c r="H36" s="84">
        <v>2016</v>
      </c>
      <c r="I36" s="84">
        <v>2016</v>
      </c>
    </row>
    <row r="37" spans="1:9" x14ac:dyDescent="0.25">
      <c r="A37" s="152">
        <v>34</v>
      </c>
      <c r="B37" s="153"/>
      <c r="C37" s="154"/>
      <c r="D37" s="33" t="s">
        <v>77</v>
      </c>
      <c r="E37" s="84">
        <v>0</v>
      </c>
      <c r="F37" s="84">
        <f t="shared" si="0"/>
        <v>0</v>
      </c>
      <c r="G37" s="84">
        <v>0</v>
      </c>
      <c r="H37" s="84">
        <v>0</v>
      </c>
      <c r="I37" s="84">
        <v>0</v>
      </c>
    </row>
    <row r="38" spans="1:9" ht="25.5" x14ac:dyDescent="0.25">
      <c r="A38" s="155" t="s">
        <v>98</v>
      </c>
      <c r="B38" s="156"/>
      <c r="C38" s="157"/>
      <c r="D38" s="31" t="s">
        <v>99</v>
      </c>
      <c r="E38" s="84">
        <f t="shared" ref="E38" si="15">SUM(E39,E45,E53,E58,E68,E72,E76,E80,E86,E90)</f>
        <v>23809.379999999997</v>
      </c>
      <c r="F38" s="84">
        <f t="shared" si="0"/>
        <v>6286.5500000000065</v>
      </c>
      <c r="G38" s="84">
        <f t="shared" ref="G38:I38" si="16">SUM(G39,G45,G53,G58,G68,G72,G76,G80,G86,G90)</f>
        <v>30095.930000000004</v>
      </c>
      <c r="H38" s="84">
        <f t="shared" si="16"/>
        <v>21909.379999999997</v>
      </c>
      <c r="I38" s="84">
        <f t="shared" si="16"/>
        <v>21909.379999999997</v>
      </c>
    </row>
    <row r="39" spans="1:9" ht="25.5" x14ac:dyDescent="0.25">
      <c r="A39" s="155" t="s">
        <v>153</v>
      </c>
      <c r="B39" s="156"/>
      <c r="C39" s="157"/>
      <c r="D39" s="36" t="s">
        <v>154</v>
      </c>
      <c r="E39" s="84">
        <f t="shared" ref="E39" si="17">SUM(E41,E43)</f>
        <v>5921.89</v>
      </c>
      <c r="F39" s="84">
        <f t="shared" si="0"/>
        <v>-3451.8900000000003</v>
      </c>
      <c r="G39" s="84">
        <f t="shared" ref="G39:I39" si="18">SUM(G41,G43)</f>
        <v>2470</v>
      </c>
      <c r="H39" s="84">
        <f t="shared" si="18"/>
        <v>4021.89</v>
      </c>
      <c r="I39" s="84">
        <f t="shared" si="18"/>
        <v>4021.89</v>
      </c>
    </row>
    <row r="40" spans="1:9" x14ac:dyDescent="0.25">
      <c r="A40" s="158" t="s">
        <v>116</v>
      </c>
      <c r="B40" s="159"/>
      <c r="C40" s="160"/>
      <c r="D40" s="34" t="s">
        <v>74</v>
      </c>
      <c r="E40" s="84"/>
      <c r="F40" s="84">
        <f t="shared" si="0"/>
        <v>0</v>
      </c>
      <c r="G40" s="84"/>
      <c r="H40" s="84"/>
      <c r="I40" s="84"/>
    </row>
    <row r="41" spans="1:9" x14ac:dyDescent="0.25">
      <c r="A41" s="149">
        <v>3</v>
      </c>
      <c r="B41" s="150"/>
      <c r="C41" s="151"/>
      <c r="D41" s="35" t="s">
        <v>9</v>
      </c>
      <c r="E41" s="84">
        <f>SUM(E42:E42)</f>
        <v>5261.89</v>
      </c>
      <c r="F41" s="84">
        <f t="shared" si="0"/>
        <v>-3451.8900000000003</v>
      </c>
      <c r="G41" s="84">
        <f>SUM(G42:G42)</f>
        <v>1810</v>
      </c>
      <c r="H41" s="84">
        <f>SUM(H42:H42)</f>
        <v>4021.89</v>
      </c>
      <c r="I41" s="84">
        <f>SUM(I42:I42)</f>
        <v>4021.89</v>
      </c>
    </row>
    <row r="42" spans="1:9" x14ac:dyDescent="0.25">
      <c r="A42" s="152">
        <v>32</v>
      </c>
      <c r="B42" s="153"/>
      <c r="C42" s="154"/>
      <c r="D42" s="35" t="s">
        <v>21</v>
      </c>
      <c r="E42" s="84">
        <v>5261.89</v>
      </c>
      <c r="F42" s="84">
        <f t="shared" si="0"/>
        <v>-3451.8900000000003</v>
      </c>
      <c r="G42" s="84">
        <v>1810</v>
      </c>
      <c r="H42" s="84">
        <v>4021.89</v>
      </c>
      <c r="I42" s="84">
        <v>4021.89</v>
      </c>
    </row>
    <row r="43" spans="1:9" ht="25.5" x14ac:dyDescent="0.25">
      <c r="A43" s="149">
        <v>4</v>
      </c>
      <c r="B43" s="150"/>
      <c r="C43" s="151"/>
      <c r="D43" s="97" t="s">
        <v>11</v>
      </c>
      <c r="E43" s="84">
        <f>SUM(E44)</f>
        <v>660</v>
      </c>
      <c r="F43" s="84">
        <f t="shared" si="0"/>
        <v>0</v>
      </c>
      <c r="G43" s="84">
        <f>SUM(G44)</f>
        <v>660</v>
      </c>
      <c r="H43" s="84">
        <f t="shared" ref="H43:I43" si="19">SUM(H44)</f>
        <v>0</v>
      </c>
      <c r="I43" s="84">
        <f t="shared" si="19"/>
        <v>0</v>
      </c>
    </row>
    <row r="44" spans="1:9" ht="25.5" x14ac:dyDescent="0.25">
      <c r="A44" s="152">
        <v>41</v>
      </c>
      <c r="B44" s="153"/>
      <c r="C44" s="154"/>
      <c r="D44" s="97" t="s">
        <v>12</v>
      </c>
      <c r="E44" s="84">
        <v>660</v>
      </c>
      <c r="F44" s="84">
        <f t="shared" si="0"/>
        <v>0</v>
      </c>
      <c r="G44" s="84">
        <v>660</v>
      </c>
      <c r="H44" s="84">
        <v>0</v>
      </c>
      <c r="I44" s="84">
        <v>0</v>
      </c>
    </row>
    <row r="45" spans="1:9" x14ac:dyDescent="0.25">
      <c r="A45" s="155" t="s">
        <v>143</v>
      </c>
      <c r="B45" s="156"/>
      <c r="C45" s="157"/>
      <c r="D45" s="36" t="s">
        <v>144</v>
      </c>
      <c r="E45" s="84">
        <f t="shared" ref="E45" si="20">SUM(E47,E50)</f>
        <v>100.95</v>
      </c>
      <c r="F45" s="84">
        <f t="shared" si="0"/>
        <v>3.4500000000000028</v>
      </c>
      <c r="G45" s="84">
        <f t="shared" ref="G45:I45" si="21">SUM(G47,G50)</f>
        <v>104.4</v>
      </c>
      <c r="H45" s="84">
        <f t="shared" si="21"/>
        <v>100.95</v>
      </c>
      <c r="I45" s="84">
        <f t="shared" si="21"/>
        <v>100.95</v>
      </c>
    </row>
    <row r="46" spans="1:9" x14ac:dyDescent="0.25">
      <c r="A46" s="158" t="s">
        <v>116</v>
      </c>
      <c r="B46" s="159"/>
      <c r="C46" s="160"/>
      <c r="D46" s="96" t="s">
        <v>74</v>
      </c>
      <c r="E46" s="84"/>
      <c r="F46" s="84">
        <f t="shared" si="0"/>
        <v>0</v>
      </c>
      <c r="G46" s="84"/>
      <c r="H46" s="84"/>
      <c r="I46" s="84"/>
    </row>
    <row r="47" spans="1:9" x14ac:dyDescent="0.25">
      <c r="A47" s="149">
        <v>3</v>
      </c>
      <c r="B47" s="150"/>
      <c r="C47" s="151"/>
      <c r="D47" s="97" t="s">
        <v>9</v>
      </c>
      <c r="E47" s="84">
        <f t="shared" ref="E47" si="22">SUM(E48:E49)</f>
        <v>0</v>
      </c>
      <c r="F47" s="84">
        <f t="shared" si="0"/>
        <v>0</v>
      </c>
      <c r="G47" s="84">
        <f t="shared" ref="G47:I47" si="23">SUM(G48:G49)</f>
        <v>0</v>
      </c>
      <c r="H47" s="84">
        <f t="shared" si="23"/>
        <v>0</v>
      </c>
      <c r="I47" s="84">
        <f t="shared" si="23"/>
        <v>0</v>
      </c>
    </row>
    <row r="48" spans="1:9" x14ac:dyDescent="0.25">
      <c r="A48" s="152">
        <v>31</v>
      </c>
      <c r="B48" s="153"/>
      <c r="C48" s="154"/>
      <c r="D48" s="97" t="s">
        <v>10</v>
      </c>
      <c r="E48" s="84">
        <v>0</v>
      </c>
      <c r="F48" s="84">
        <f t="shared" si="0"/>
        <v>0</v>
      </c>
      <c r="G48" s="84">
        <v>0</v>
      </c>
      <c r="H48" s="84">
        <v>0</v>
      </c>
      <c r="I48" s="84">
        <v>0</v>
      </c>
    </row>
    <row r="49" spans="1:9" ht="25.5" x14ac:dyDescent="0.25">
      <c r="A49" s="158" t="s">
        <v>155</v>
      </c>
      <c r="B49" s="159"/>
      <c r="C49" s="160"/>
      <c r="D49" s="34" t="s">
        <v>156</v>
      </c>
      <c r="E49" s="84"/>
      <c r="F49" s="84">
        <f t="shared" si="0"/>
        <v>0</v>
      </c>
      <c r="G49" s="84"/>
      <c r="H49" s="84"/>
      <c r="I49" s="84"/>
    </row>
    <row r="50" spans="1:9" x14ac:dyDescent="0.25">
      <c r="A50" s="149">
        <v>3</v>
      </c>
      <c r="B50" s="150"/>
      <c r="C50" s="151"/>
      <c r="D50" s="35" t="s">
        <v>9</v>
      </c>
      <c r="E50" s="84">
        <f t="shared" ref="E50" si="24">SUM(E51:E52)</f>
        <v>100.95</v>
      </c>
      <c r="F50" s="84">
        <f t="shared" si="0"/>
        <v>3.4500000000000028</v>
      </c>
      <c r="G50" s="84">
        <f t="shared" ref="G50:I50" si="25">SUM(G51:G52)</f>
        <v>104.4</v>
      </c>
      <c r="H50" s="84">
        <f t="shared" si="25"/>
        <v>100.95</v>
      </c>
      <c r="I50" s="84">
        <f t="shared" si="25"/>
        <v>100.95</v>
      </c>
    </row>
    <row r="51" spans="1:9" x14ac:dyDescent="0.25">
      <c r="A51" s="152">
        <v>31</v>
      </c>
      <c r="B51" s="153"/>
      <c r="C51" s="154"/>
      <c r="D51" s="35" t="s">
        <v>10</v>
      </c>
      <c r="E51" s="84">
        <v>26.55</v>
      </c>
      <c r="F51" s="84">
        <f t="shared" si="0"/>
        <v>3.4499999999999993</v>
      </c>
      <c r="G51" s="84">
        <v>30</v>
      </c>
      <c r="H51" s="84">
        <v>26.55</v>
      </c>
      <c r="I51" s="84">
        <v>26.55</v>
      </c>
    </row>
    <row r="52" spans="1:9" x14ac:dyDescent="0.25">
      <c r="A52" s="152">
        <v>32</v>
      </c>
      <c r="B52" s="153"/>
      <c r="C52" s="154"/>
      <c r="D52" s="35" t="s">
        <v>21</v>
      </c>
      <c r="E52" s="84">
        <v>74.400000000000006</v>
      </c>
      <c r="F52" s="84">
        <f t="shared" si="0"/>
        <v>0</v>
      </c>
      <c r="G52" s="84">
        <v>74.400000000000006</v>
      </c>
      <c r="H52" s="84">
        <v>74.400000000000006</v>
      </c>
      <c r="I52" s="84">
        <v>74.400000000000006</v>
      </c>
    </row>
    <row r="53" spans="1:9" x14ac:dyDescent="0.25">
      <c r="A53" s="155" t="s">
        <v>176</v>
      </c>
      <c r="B53" s="156"/>
      <c r="C53" s="157"/>
      <c r="D53" s="95" t="s">
        <v>177</v>
      </c>
      <c r="E53" s="84">
        <f t="shared" ref="E53" si="26">SUM(E55)</f>
        <v>13302.539999999999</v>
      </c>
      <c r="F53" s="84">
        <f t="shared" si="0"/>
        <v>9530.0000000000018</v>
      </c>
      <c r="G53" s="84">
        <f t="shared" ref="G53:I53" si="27">SUM(G55)</f>
        <v>22832.54</v>
      </c>
      <c r="H53" s="84">
        <f t="shared" si="27"/>
        <v>13302.539999999999</v>
      </c>
      <c r="I53" s="84">
        <f t="shared" si="27"/>
        <v>13302.539999999999</v>
      </c>
    </row>
    <row r="54" spans="1:9" x14ac:dyDescent="0.25">
      <c r="A54" s="158" t="s">
        <v>116</v>
      </c>
      <c r="B54" s="159"/>
      <c r="C54" s="160"/>
      <c r="D54" s="96" t="s">
        <v>74</v>
      </c>
      <c r="E54" s="84"/>
      <c r="F54" s="84">
        <f t="shared" si="0"/>
        <v>0</v>
      </c>
      <c r="G54" s="84"/>
      <c r="H54" s="84"/>
      <c r="I54" s="84"/>
    </row>
    <row r="55" spans="1:9" x14ac:dyDescent="0.25">
      <c r="A55" s="149">
        <v>3</v>
      </c>
      <c r="B55" s="150"/>
      <c r="C55" s="151"/>
      <c r="D55" s="97" t="s">
        <v>9</v>
      </c>
      <c r="E55" s="84">
        <f t="shared" ref="E55" si="28">SUM(E56:E57)</f>
        <v>13302.539999999999</v>
      </c>
      <c r="F55" s="84">
        <f t="shared" si="0"/>
        <v>9530.0000000000018</v>
      </c>
      <c r="G55" s="84">
        <f t="shared" ref="G55:I55" si="29">SUM(G56:G57)</f>
        <v>22832.54</v>
      </c>
      <c r="H55" s="84">
        <f t="shared" si="29"/>
        <v>13302.539999999999</v>
      </c>
      <c r="I55" s="84">
        <f t="shared" si="29"/>
        <v>13302.539999999999</v>
      </c>
    </row>
    <row r="56" spans="1:9" x14ac:dyDescent="0.25">
      <c r="A56" s="152">
        <v>31</v>
      </c>
      <c r="B56" s="153"/>
      <c r="C56" s="154"/>
      <c r="D56" s="97" t="s">
        <v>10</v>
      </c>
      <c r="E56" s="84">
        <v>11880.81</v>
      </c>
      <c r="F56" s="84">
        <f t="shared" si="0"/>
        <v>8118.3200000000015</v>
      </c>
      <c r="G56" s="84">
        <v>19999.13</v>
      </c>
      <c r="H56" s="84">
        <v>11880.81</v>
      </c>
      <c r="I56" s="84">
        <v>11880.81</v>
      </c>
    </row>
    <row r="57" spans="1:9" x14ac:dyDescent="0.25">
      <c r="A57" s="152">
        <v>32</v>
      </c>
      <c r="B57" s="153"/>
      <c r="C57" s="154"/>
      <c r="D57" s="97" t="s">
        <v>21</v>
      </c>
      <c r="E57" s="84">
        <v>1421.73</v>
      </c>
      <c r="F57" s="84">
        <f t="shared" si="0"/>
        <v>1411.6799999999998</v>
      </c>
      <c r="G57" s="84">
        <v>2833.41</v>
      </c>
      <c r="H57" s="84">
        <v>1421.73</v>
      </c>
      <c r="I57" s="84">
        <v>1421.73</v>
      </c>
    </row>
    <row r="58" spans="1:9" ht="14.25" customHeight="1" x14ac:dyDescent="0.25">
      <c r="A58" s="155" t="s">
        <v>178</v>
      </c>
      <c r="B58" s="156"/>
      <c r="C58" s="157"/>
      <c r="D58" s="95" t="s">
        <v>179</v>
      </c>
      <c r="E58" s="84">
        <f t="shared" ref="E58" si="30">SUM(E60,E63,E66)</f>
        <v>0</v>
      </c>
      <c r="F58" s="84">
        <f t="shared" si="0"/>
        <v>0</v>
      </c>
      <c r="G58" s="84">
        <f t="shared" ref="G58:I58" si="31">SUM(G60,G63,G66)</f>
        <v>0</v>
      </c>
      <c r="H58" s="84">
        <f t="shared" si="31"/>
        <v>0</v>
      </c>
      <c r="I58" s="84">
        <f t="shared" si="31"/>
        <v>0</v>
      </c>
    </row>
    <row r="59" spans="1:9" x14ac:dyDescent="0.25">
      <c r="A59" s="158" t="s">
        <v>116</v>
      </c>
      <c r="B59" s="159"/>
      <c r="C59" s="160"/>
      <c r="D59" s="96" t="s">
        <v>74</v>
      </c>
      <c r="E59" s="84"/>
      <c r="F59" s="84">
        <f t="shared" si="0"/>
        <v>0</v>
      </c>
      <c r="G59" s="84"/>
      <c r="H59" s="84"/>
      <c r="I59" s="84"/>
    </row>
    <row r="60" spans="1:9" x14ac:dyDescent="0.25">
      <c r="A60" s="149">
        <v>3</v>
      </c>
      <c r="B60" s="150"/>
      <c r="C60" s="151"/>
      <c r="D60" s="97" t="s">
        <v>9</v>
      </c>
      <c r="E60" s="84">
        <f t="shared" ref="E60:G60" si="32">SUM(E61:E62)</f>
        <v>0</v>
      </c>
      <c r="F60" s="84">
        <f t="shared" si="0"/>
        <v>0</v>
      </c>
      <c r="G60" s="84">
        <f t="shared" si="32"/>
        <v>0</v>
      </c>
      <c r="H60" s="84">
        <f t="shared" ref="H60" si="33">SUM(H61:H62)</f>
        <v>0</v>
      </c>
      <c r="I60" s="84">
        <f t="shared" ref="I60" si="34">SUM(I61:I62)</f>
        <v>0</v>
      </c>
    </row>
    <row r="61" spans="1:9" x14ac:dyDescent="0.25">
      <c r="A61" s="152">
        <v>32</v>
      </c>
      <c r="B61" s="153"/>
      <c r="C61" s="154"/>
      <c r="D61" s="97" t="s">
        <v>21</v>
      </c>
      <c r="E61" s="84">
        <v>0</v>
      </c>
      <c r="F61" s="84">
        <f t="shared" si="0"/>
        <v>0</v>
      </c>
      <c r="G61" s="84">
        <v>0</v>
      </c>
      <c r="H61" s="84">
        <v>0</v>
      </c>
      <c r="I61" s="84">
        <v>0</v>
      </c>
    </row>
    <row r="62" spans="1:9" ht="25.5" customHeight="1" x14ac:dyDescent="0.25">
      <c r="A62" s="158" t="s">
        <v>97</v>
      </c>
      <c r="B62" s="159"/>
      <c r="C62" s="160"/>
      <c r="D62" s="99" t="s">
        <v>201</v>
      </c>
      <c r="E62" s="84"/>
      <c r="F62" s="84">
        <f t="shared" si="0"/>
        <v>0</v>
      </c>
      <c r="G62" s="84"/>
      <c r="H62" s="84"/>
      <c r="I62" s="84"/>
    </row>
    <row r="63" spans="1:9" x14ac:dyDescent="0.25">
      <c r="A63" s="149">
        <v>3</v>
      </c>
      <c r="B63" s="150"/>
      <c r="C63" s="151"/>
      <c r="D63" s="97" t="s">
        <v>9</v>
      </c>
      <c r="E63" s="84">
        <f t="shared" ref="E63" si="35">SUM(E64:E65)</f>
        <v>0</v>
      </c>
      <c r="F63" s="84">
        <f t="shared" si="0"/>
        <v>0</v>
      </c>
      <c r="G63" s="84">
        <f t="shared" ref="G63:I63" si="36">SUM(G64:G65)</f>
        <v>0</v>
      </c>
      <c r="H63" s="84">
        <f t="shared" si="36"/>
        <v>0</v>
      </c>
      <c r="I63" s="84">
        <f t="shared" si="36"/>
        <v>0</v>
      </c>
    </row>
    <row r="64" spans="1:9" x14ac:dyDescent="0.25">
      <c r="A64" s="152">
        <v>32</v>
      </c>
      <c r="B64" s="153"/>
      <c r="C64" s="154"/>
      <c r="D64" s="97" t="s">
        <v>21</v>
      </c>
      <c r="E64" s="84">
        <v>0</v>
      </c>
      <c r="F64" s="84">
        <f t="shared" si="0"/>
        <v>0</v>
      </c>
      <c r="G64" s="84">
        <v>0</v>
      </c>
      <c r="H64" s="84">
        <v>0</v>
      </c>
      <c r="I64" s="84">
        <v>0</v>
      </c>
    </row>
    <row r="65" spans="1:9" ht="38.25" x14ac:dyDescent="0.25">
      <c r="A65" s="152">
        <v>37</v>
      </c>
      <c r="B65" s="153"/>
      <c r="C65" s="154"/>
      <c r="D65" s="97" t="s">
        <v>173</v>
      </c>
      <c r="E65" s="84">
        <v>0</v>
      </c>
      <c r="F65" s="84">
        <f t="shared" si="0"/>
        <v>0</v>
      </c>
      <c r="G65" s="84">
        <v>0</v>
      </c>
      <c r="H65" s="84">
        <v>0</v>
      </c>
      <c r="I65" s="84">
        <v>0</v>
      </c>
    </row>
    <row r="66" spans="1:9" ht="25.5" x14ac:dyDescent="0.25">
      <c r="A66" s="149">
        <v>4</v>
      </c>
      <c r="B66" s="150"/>
      <c r="C66" s="151"/>
      <c r="D66" s="97" t="s">
        <v>11</v>
      </c>
      <c r="E66" s="84">
        <f>SUM(E67)</f>
        <v>0</v>
      </c>
      <c r="F66" s="84">
        <f t="shared" si="0"/>
        <v>0</v>
      </c>
      <c r="G66" s="84">
        <f>SUM(G67)</f>
        <v>0</v>
      </c>
      <c r="H66" s="84">
        <f t="shared" ref="H66:I66" si="37">SUM(H67)</f>
        <v>0</v>
      </c>
      <c r="I66" s="84">
        <f t="shared" si="37"/>
        <v>0</v>
      </c>
    </row>
    <row r="67" spans="1:9" ht="25.5" x14ac:dyDescent="0.25">
      <c r="A67" s="152">
        <v>42</v>
      </c>
      <c r="B67" s="153"/>
      <c r="C67" s="154"/>
      <c r="D67" s="97" t="s">
        <v>28</v>
      </c>
      <c r="E67" s="84">
        <v>0</v>
      </c>
      <c r="F67" s="84">
        <f t="shared" si="0"/>
        <v>0</v>
      </c>
      <c r="G67" s="84">
        <v>0</v>
      </c>
      <c r="H67" s="84">
        <v>0</v>
      </c>
      <c r="I67" s="84">
        <v>0</v>
      </c>
    </row>
    <row r="68" spans="1:9" x14ac:dyDescent="0.25">
      <c r="A68" s="155" t="s">
        <v>100</v>
      </c>
      <c r="B68" s="156"/>
      <c r="C68" s="157"/>
      <c r="D68" s="31" t="s">
        <v>101</v>
      </c>
      <c r="E68" s="84">
        <f>SUM(E70)</f>
        <v>2654</v>
      </c>
      <c r="F68" s="84">
        <f t="shared" si="0"/>
        <v>0</v>
      </c>
      <c r="G68" s="84">
        <f>SUM(G70)</f>
        <v>2654</v>
      </c>
      <c r="H68" s="84">
        <f t="shared" ref="H68:I68" si="38">SUM(H70)</f>
        <v>2654</v>
      </c>
      <c r="I68" s="84">
        <f t="shared" si="38"/>
        <v>2654</v>
      </c>
    </row>
    <row r="69" spans="1:9" ht="25.5" x14ac:dyDescent="0.25">
      <c r="A69" s="158" t="s">
        <v>102</v>
      </c>
      <c r="B69" s="159"/>
      <c r="C69" s="160"/>
      <c r="D69" s="32" t="s">
        <v>68</v>
      </c>
      <c r="E69" s="84"/>
      <c r="F69" s="84">
        <f t="shared" si="0"/>
        <v>0</v>
      </c>
      <c r="G69" s="84"/>
      <c r="H69" s="84"/>
      <c r="I69" s="84"/>
    </row>
    <row r="70" spans="1:9" x14ac:dyDescent="0.25">
      <c r="A70" s="149">
        <v>3</v>
      </c>
      <c r="B70" s="150"/>
      <c r="C70" s="151"/>
      <c r="D70" s="33" t="s">
        <v>9</v>
      </c>
      <c r="E70" s="84">
        <f>SUM(E71)</f>
        <v>2654</v>
      </c>
      <c r="F70" s="84">
        <f t="shared" si="0"/>
        <v>0</v>
      </c>
      <c r="G70" s="84">
        <f>SUM(G71)</f>
        <v>2654</v>
      </c>
      <c r="H70" s="84">
        <f t="shared" ref="H70:I70" si="39">SUM(H71)</f>
        <v>2654</v>
      </c>
      <c r="I70" s="84">
        <f t="shared" si="39"/>
        <v>2654</v>
      </c>
    </row>
    <row r="71" spans="1:9" x14ac:dyDescent="0.25">
      <c r="A71" s="152">
        <v>32</v>
      </c>
      <c r="B71" s="153"/>
      <c r="C71" s="154"/>
      <c r="D71" s="33" t="s">
        <v>21</v>
      </c>
      <c r="E71" s="84">
        <v>2654</v>
      </c>
      <c r="F71" s="84">
        <f t="shared" ref="F71:F134" si="40">SUM(G71-E71)</f>
        <v>0</v>
      </c>
      <c r="G71" s="84">
        <v>2654</v>
      </c>
      <c r="H71" s="84">
        <v>2654</v>
      </c>
      <c r="I71" s="84">
        <v>2654</v>
      </c>
    </row>
    <row r="72" spans="1:9" ht="25.5" x14ac:dyDescent="0.25">
      <c r="A72" s="155" t="s">
        <v>103</v>
      </c>
      <c r="B72" s="156"/>
      <c r="C72" s="157"/>
      <c r="D72" s="31" t="s">
        <v>104</v>
      </c>
      <c r="E72" s="84">
        <f>SUM(E74)</f>
        <v>0</v>
      </c>
      <c r="F72" s="84">
        <f t="shared" si="40"/>
        <v>0</v>
      </c>
      <c r="G72" s="84">
        <f>SUM(G74)</f>
        <v>0</v>
      </c>
      <c r="H72" s="84">
        <f t="shared" ref="H72:I72" si="41">SUM(H74)</f>
        <v>0</v>
      </c>
      <c r="I72" s="84">
        <f t="shared" si="41"/>
        <v>0</v>
      </c>
    </row>
    <row r="73" spans="1:9" ht="25.5" customHeight="1" x14ac:dyDescent="0.25">
      <c r="A73" s="158" t="s">
        <v>97</v>
      </c>
      <c r="B73" s="159"/>
      <c r="C73" s="160"/>
      <c r="D73" s="99" t="s">
        <v>201</v>
      </c>
      <c r="E73" s="84"/>
      <c r="F73" s="84">
        <f t="shared" si="40"/>
        <v>0</v>
      </c>
      <c r="G73" s="84"/>
      <c r="H73" s="84"/>
      <c r="I73" s="84"/>
    </row>
    <row r="74" spans="1:9" x14ac:dyDescent="0.25">
      <c r="A74" s="149">
        <v>3</v>
      </c>
      <c r="B74" s="150"/>
      <c r="C74" s="151"/>
      <c r="D74" s="33" t="s">
        <v>9</v>
      </c>
      <c r="E74" s="84">
        <f>SUM(E75)</f>
        <v>0</v>
      </c>
      <c r="F74" s="84">
        <f t="shared" si="40"/>
        <v>0</v>
      </c>
      <c r="G74" s="84">
        <f>SUM(G75)</f>
        <v>0</v>
      </c>
      <c r="H74" s="84">
        <f t="shared" ref="H74:I74" si="42">SUM(H75)</f>
        <v>0</v>
      </c>
      <c r="I74" s="84">
        <f t="shared" si="42"/>
        <v>0</v>
      </c>
    </row>
    <row r="75" spans="1:9" x14ac:dyDescent="0.25">
      <c r="A75" s="152">
        <v>32</v>
      </c>
      <c r="B75" s="153"/>
      <c r="C75" s="154"/>
      <c r="D75" s="33" t="s">
        <v>21</v>
      </c>
      <c r="E75" s="84">
        <v>0</v>
      </c>
      <c r="F75" s="84">
        <f t="shared" si="40"/>
        <v>0</v>
      </c>
      <c r="G75" s="84">
        <v>0</v>
      </c>
      <c r="H75" s="84">
        <v>0</v>
      </c>
      <c r="I75" s="84">
        <v>0</v>
      </c>
    </row>
    <row r="76" spans="1:9" ht="25.5" x14ac:dyDescent="0.25">
      <c r="A76" s="155" t="s">
        <v>105</v>
      </c>
      <c r="B76" s="156"/>
      <c r="C76" s="157"/>
      <c r="D76" s="31" t="s">
        <v>106</v>
      </c>
      <c r="E76" s="84">
        <f>SUM(E78)</f>
        <v>230</v>
      </c>
      <c r="F76" s="84">
        <f t="shared" si="40"/>
        <v>204.99</v>
      </c>
      <c r="G76" s="84">
        <f>SUM(G78)</f>
        <v>434.99</v>
      </c>
      <c r="H76" s="84">
        <f t="shared" ref="H76:I76" si="43">SUM(H78)</f>
        <v>230</v>
      </c>
      <c r="I76" s="84">
        <f t="shared" si="43"/>
        <v>230</v>
      </c>
    </row>
    <row r="77" spans="1:9" ht="25.5" x14ac:dyDescent="0.25">
      <c r="A77" s="158" t="s">
        <v>107</v>
      </c>
      <c r="B77" s="159"/>
      <c r="C77" s="160"/>
      <c r="D77" s="32" t="s">
        <v>67</v>
      </c>
      <c r="E77" s="84"/>
      <c r="F77" s="84">
        <f t="shared" si="40"/>
        <v>0</v>
      </c>
      <c r="G77" s="84"/>
      <c r="H77" s="84"/>
      <c r="I77" s="84"/>
    </row>
    <row r="78" spans="1:9" x14ac:dyDescent="0.25">
      <c r="A78" s="149">
        <v>3</v>
      </c>
      <c r="B78" s="150"/>
      <c r="C78" s="151"/>
      <c r="D78" s="33" t="s">
        <v>9</v>
      </c>
      <c r="E78" s="84">
        <f>SUM(E79)</f>
        <v>230</v>
      </c>
      <c r="F78" s="84">
        <f t="shared" si="40"/>
        <v>204.99</v>
      </c>
      <c r="G78" s="84">
        <f>SUM(G79)</f>
        <v>434.99</v>
      </c>
      <c r="H78" s="84">
        <f t="shared" ref="H78:I78" si="44">SUM(H79)</f>
        <v>230</v>
      </c>
      <c r="I78" s="84">
        <f t="shared" si="44"/>
        <v>230</v>
      </c>
    </row>
    <row r="79" spans="1:9" x14ac:dyDescent="0.25">
      <c r="A79" s="152">
        <v>32</v>
      </c>
      <c r="B79" s="153"/>
      <c r="C79" s="154"/>
      <c r="D79" s="33" t="s">
        <v>21</v>
      </c>
      <c r="E79" s="84">
        <v>230</v>
      </c>
      <c r="F79" s="84">
        <f t="shared" si="40"/>
        <v>204.99</v>
      </c>
      <c r="G79" s="84">
        <v>434.99</v>
      </c>
      <c r="H79" s="84">
        <v>230</v>
      </c>
      <c r="I79" s="84">
        <v>230</v>
      </c>
    </row>
    <row r="80" spans="1:9" ht="25.5" x14ac:dyDescent="0.25">
      <c r="A80" s="155" t="s">
        <v>108</v>
      </c>
      <c r="B80" s="156"/>
      <c r="C80" s="157"/>
      <c r="D80" s="31" t="s">
        <v>109</v>
      </c>
      <c r="E80" s="84">
        <f>SUM(E82)</f>
        <v>0</v>
      </c>
      <c r="F80" s="84">
        <f t="shared" si="40"/>
        <v>0</v>
      </c>
      <c r="G80" s="84">
        <f>SUM(G82)</f>
        <v>0</v>
      </c>
      <c r="H80" s="84">
        <f t="shared" ref="H80:I80" si="45">SUM(H82)</f>
        <v>0</v>
      </c>
      <c r="I80" s="84">
        <f t="shared" si="45"/>
        <v>0</v>
      </c>
    </row>
    <row r="81" spans="1:9" x14ac:dyDescent="0.25">
      <c r="A81" s="158" t="s">
        <v>110</v>
      </c>
      <c r="B81" s="159"/>
      <c r="C81" s="160"/>
      <c r="D81" s="32" t="s">
        <v>111</v>
      </c>
      <c r="E81" s="84"/>
      <c r="F81" s="84">
        <f t="shared" si="40"/>
        <v>0</v>
      </c>
      <c r="G81" s="84"/>
      <c r="H81" s="84"/>
      <c r="I81" s="84"/>
    </row>
    <row r="82" spans="1:9" x14ac:dyDescent="0.25">
      <c r="A82" s="149">
        <v>3</v>
      </c>
      <c r="B82" s="150"/>
      <c r="C82" s="151"/>
      <c r="D82" s="33" t="s">
        <v>9</v>
      </c>
      <c r="E82" s="84">
        <f t="shared" ref="E82" si="46">SUM(E83:E85)</f>
        <v>0</v>
      </c>
      <c r="F82" s="84">
        <f t="shared" si="40"/>
        <v>0</v>
      </c>
      <c r="G82" s="84">
        <f t="shared" ref="G82:I82" si="47">SUM(G83:G85)</f>
        <v>0</v>
      </c>
      <c r="H82" s="84">
        <f t="shared" si="47"/>
        <v>0</v>
      </c>
      <c r="I82" s="84">
        <f t="shared" si="47"/>
        <v>0</v>
      </c>
    </row>
    <row r="83" spans="1:9" x14ac:dyDescent="0.25">
      <c r="A83" s="152">
        <v>31</v>
      </c>
      <c r="B83" s="153"/>
      <c r="C83" s="154"/>
      <c r="D83" s="35" t="s">
        <v>10</v>
      </c>
      <c r="E83" s="84">
        <v>0</v>
      </c>
      <c r="F83" s="84">
        <f t="shared" si="40"/>
        <v>0</v>
      </c>
      <c r="G83" s="84">
        <v>0</v>
      </c>
      <c r="H83" s="84">
        <v>0</v>
      </c>
      <c r="I83" s="84">
        <v>0</v>
      </c>
    </row>
    <row r="84" spans="1:9" x14ac:dyDescent="0.25">
      <c r="A84" s="152">
        <v>32</v>
      </c>
      <c r="B84" s="153"/>
      <c r="C84" s="154"/>
      <c r="D84" s="33" t="s">
        <v>21</v>
      </c>
      <c r="E84" s="84">
        <v>0</v>
      </c>
      <c r="F84" s="84">
        <f t="shared" si="40"/>
        <v>0</v>
      </c>
      <c r="G84" s="84">
        <v>0</v>
      </c>
      <c r="H84" s="84">
        <v>0</v>
      </c>
      <c r="I84" s="84">
        <v>0</v>
      </c>
    </row>
    <row r="85" spans="1:9" x14ac:dyDescent="0.25">
      <c r="A85" s="152">
        <v>34</v>
      </c>
      <c r="B85" s="153"/>
      <c r="C85" s="154"/>
      <c r="D85" s="33" t="s">
        <v>77</v>
      </c>
      <c r="E85" s="84">
        <v>0</v>
      </c>
      <c r="F85" s="84">
        <f t="shared" si="40"/>
        <v>0</v>
      </c>
      <c r="G85" s="84">
        <v>0</v>
      </c>
      <c r="H85" s="84">
        <v>0</v>
      </c>
      <c r="I85" s="84">
        <v>0</v>
      </c>
    </row>
    <row r="86" spans="1:9" x14ac:dyDescent="0.25">
      <c r="A86" s="155" t="s">
        <v>112</v>
      </c>
      <c r="B86" s="156"/>
      <c r="C86" s="157"/>
      <c r="D86" s="31" t="s">
        <v>113</v>
      </c>
      <c r="E86" s="84">
        <f>SUM(E88)</f>
        <v>0</v>
      </c>
      <c r="F86" s="84">
        <f t="shared" si="40"/>
        <v>0</v>
      </c>
      <c r="G86" s="84">
        <f>SUM(G88)</f>
        <v>0</v>
      </c>
      <c r="H86" s="84">
        <f t="shared" ref="H86:I86" si="48">SUM(H88)</f>
        <v>0</v>
      </c>
      <c r="I86" s="84">
        <f t="shared" si="48"/>
        <v>0</v>
      </c>
    </row>
    <row r="87" spans="1:9" ht="25.5" x14ac:dyDescent="0.25">
      <c r="A87" s="158" t="s">
        <v>107</v>
      </c>
      <c r="B87" s="159"/>
      <c r="C87" s="160"/>
      <c r="D87" s="32" t="s">
        <v>67</v>
      </c>
      <c r="E87" s="84"/>
      <c r="F87" s="84">
        <f t="shared" si="40"/>
        <v>0</v>
      </c>
      <c r="G87" s="84"/>
      <c r="H87" s="84"/>
      <c r="I87" s="84"/>
    </row>
    <row r="88" spans="1:9" x14ac:dyDescent="0.25">
      <c r="A88" s="149">
        <v>3</v>
      </c>
      <c r="B88" s="150"/>
      <c r="C88" s="151"/>
      <c r="D88" s="33" t="s">
        <v>9</v>
      </c>
      <c r="E88" s="84">
        <f>SUM(E89)</f>
        <v>0</v>
      </c>
      <c r="F88" s="84">
        <f t="shared" si="40"/>
        <v>0</v>
      </c>
      <c r="G88" s="84">
        <f>SUM(G89)</f>
        <v>0</v>
      </c>
      <c r="H88" s="84">
        <f t="shared" ref="H88:I88" si="49">SUM(H89)</f>
        <v>0</v>
      </c>
      <c r="I88" s="84">
        <f t="shared" si="49"/>
        <v>0</v>
      </c>
    </row>
    <row r="89" spans="1:9" x14ac:dyDescent="0.25">
      <c r="A89" s="152">
        <v>32</v>
      </c>
      <c r="B89" s="153"/>
      <c r="C89" s="154"/>
      <c r="D89" s="33" t="s">
        <v>21</v>
      </c>
      <c r="E89" s="84">
        <v>0</v>
      </c>
      <c r="F89" s="84">
        <f t="shared" si="40"/>
        <v>0</v>
      </c>
      <c r="G89" s="84">
        <v>0</v>
      </c>
      <c r="H89" s="84">
        <v>0</v>
      </c>
      <c r="I89" s="84">
        <v>0</v>
      </c>
    </row>
    <row r="90" spans="1:9" x14ac:dyDescent="0.25">
      <c r="A90" s="155" t="s">
        <v>114</v>
      </c>
      <c r="B90" s="156"/>
      <c r="C90" s="157"/>
      <c r="D90" s="31" t="s">
        <v>115</v>
      </c>
      <c r="E90" s="84">
        <f t="shared" ref="E90" si="50">SUM(E92,E94)</f>
        <v>1600</v>
      </c>
      <c r="F90" s="84">
        <f t="shared" si="40"/>
        <v>0</v>
      </c>
      <c r="G90" s="84">
        <f t="shared" ref="G90:I90" si="51">SUM(G92,G94)</f>
        <v>1600</v>
      </c>
      <c r="H90" s="84">
        <f t="shared" si="51"/>
        <v>1600</v>
      </c>
      <c r="I90" s="84">
        <f t="shared" si="51"/>
        <v>1600</v>
      </c>
    </row>
    <row r="91" spans="1:9" x14ac:dyDescent="0.25">
      <c r="A91" s="158" t="s">
        <v>116</v>
      </c>
      <c r="B91" s="159"/>
      <c r="C91" s="160"/>
      <c r="D91" s="32" t="s">
        <v>74</v>
      </c>
      <c r="E91" s="84"/>
      <c r="F91" s="84">
        <f t="shared" si="40"/>
        <v>0</v>
      </c>
      <c r="G91" s="84"/>
      <c r="H91" s="84"/>
      <c r="I91" s="84"/>
    </row>
    <row r="92" spans="1:9" x14ac:dyDescent="0.25">
      <c r="A92" s="149">
        <v>3</v>
      </c>
      <c r="B92" s="150"/>
      <c r="C92" s="151"/>
      <c r="D92" s="33" t="s">
        <v>9</v>
      </c>
      <c r="E92" s="84">
        <f>SUM(E93)</f>
        <v>1600</v>
      </c>
      <c r="F92" s="84">
        <f t="shared" si="40"/>
        <v>0</v>
      </c>
      <c r="G92" s="84">
        <f>SUM(G93)</f>
        <v>1600</v>
      </c>
      <c r="H92" s="84">
        <f t="shared" ref="H92:I92" si="52">SUM(H93)</f>
        <v>1600</v>
      </c>
      <c r="I92" s="84">
        <f t="shared" si="52"/>
        <v>1600</v>
      </c>
    </row>
    <row r="93" spans="1:9" x14ac:dyDescent="0.25">
      <c r="A93" s="152">
        <v>32</v>
      </c>
      <c r="B93" s="153"/>
      <c r="C93" s="154"/>
      <c r="D93" s="33" t="s">
        <v>21</v>
      </c>
      <c r="E93" s="84">
        <v>1600</v>
      </c>
      <c r="F93" s="84">
        <f t="shared" si="40"/>
        <v>0</v>
      </c>
      <c r="G93" s="84">
        <v>1600</v>
      </c>
      <c r="H93" s="84">
        <v>1600</v>
      </c>
      <c r="I93" s="84">
        <v>1600</v>
      </c>
    </row>
    <row r="94" spans="1:9" ht="25.5" x14ac:dyDescent="0.25">
      <c r="A94" s="149">
        <v>4</v>
      </c>
      <c r="B94" s="150"/>
      <c r="C94" s="151"/>
      <c r="D94" s="97" t="s">
        <v>11</v>
      </c>
      <c r="E94" s="84">
        <f>SUM(E95)</f>
        <v>0</v>
      </c>
      <c r="F94" s="84">
        <f t="shared" si="40"/>
        <v>0</v>
      </c>
      <c r="G94" s="84">
        <f>SUM(G95)</f>
        <v>0</v>
      </c>
      <c r="H94" s="84">
        <f t="shared" ref="H94:I94" si="53">SUM(H95)</f>
        <v>0</v>
      </c>
      <c r="I94" s="84">
        <f t="shared" si="53"/>
        <v>0</v>
      </c>
    </row>
    <row r="95" spans="1:9" ht="25.5" x14ac:dyDescent="0.25">
      <c r="A95" s="152">
        <v>42</v>
      </c>
      <c r="B95" s="153"/>
      <c r="C95" s="154"/>
      <c r="D95" s="97" t="s">
        <v>28</v>
      </c>
      <c r="E95" s="84">
        <v>0</v>
      </c>
      <c r="F95" s="84">
        <f t="shared" si="40"/>
        <v>0</v>
      </c>
      <c r="G95" s="84">
        <v>0</v>
      </c>
      <c r="H95" s="84">
        <v>0</v>
      </c>
      <c r="I95" s="84">
        <v>0</v>
      </c>
    </row>
    <row r="96" spans="1:9" ht="25.5" x14ac:dyDescent="0.25">
      <c r="A96" s="155" t="s">
        <v>191</v>
      </c>
      <c r="B96" s="156"/>
      <c r="C96" s="157"/>
      <c r="D96" s="95" t="s">
        <v>99</v>
      </c>
      <c r="E96" s="84">
        <f t="shared" ref="E96" si="54">SUM(E97,E101,E105,E109,E113)</f>
        <v>1515.6399999999999</v>
      </c>
      <c r="F96" s="84">
        <f t="shared" si="40"/>
        <v>0</v>
      </c>
      <c r="G96" s="84">
        <f t="shared" ref="G96:I96" si="55">SUM(G97,G101,G105,G109,G113)</f>
        <v>1515.6399999999999</v>
      </c>
      <c r="H96" s="84">
        <f t="shared" si="55"/>
        <v>915.64</v>
      </c>
      <c r="I96" s="84">
        <f t="shared" si="55"/>
        <v>915.64</v>
      </c>
    </row>
    <row r="97" spans="1:9" ht="25.5" x14ac:dyDescent="0.25">
      <c r="A97" s="155" t="s">
        <v>145</v>
      </c>
      <c r="B97" s="156"/>
      <c r="C97" s="157"/>
      <c r="D97" s="36" t="s">
        <v>146</v>
      </c>
      <c r="E97" s="84">
        <f>SUM(E99)</f>
        <v>380.03</v>
      </c>
      <c r="F97" s="84">
        <f t="shared" si="40"/>
        <v>0</v>
      </c>
      <c r="G97" s="84">
        <f>SUM(G99)</f>
        <v>380.03</v>
      </c>
      <c r="H97" s="84">
        <f t="shared" ref="H97:I97" si="56">SUM(H99)</f>
        <v>380.03</v>
      </c>
      <c r="I97" s="84">
        <f t="shared" si="56"/>
        <v>380.03</v>
      </c>
    </row>
    <row r="98" spans="1:9" ht="38.25" x14ac:dyDescent="0.25">
      <c r="A98" s="158" t="s">
        <v>147</v>
      </c>
      <c r="B98" s="159"/>
      <c r="C98" s="160"/>
      <c r="D98" s="34" t="s">
        <v>148</v>
      </c>
      <c r="E98" s="84"/>
      <c r="F98" s="84">
        <f t="shared" si="40"/>
        <v>0</v>
      </c>
      <c r="G98" s="84"/>
      <c r="H98" s="84"/>
      <c r="I98" s="84"/>
    </row>
    <row r="99" spans="1:9" x14ac:dyDescent="0.25">
      <c r="A99" s="149">
        <v>3</v>
      </c>
      <c r="B99" s="150"/>
      <c r="C99" s="151"/>
      <c r="D99" s="35" t="s">
        <v>9</v>
      </c>
      <c r="E99" s="84">
        <f>SUM(E100)</f>
        <v>380.03</v>
      </c>
      <c r="F99" s="84">
        <f t="shared" si="40"/>
        <v>0</v>
      </c>
      <c r="G99" s="84">
        <f>SUM(G100)</f>
        <v>380.03</v>
      </c>
      <c r="H99" s="84">
        <f t="shared" ref="H99:I99" si="57">SUM(H100)</f>
        <v>380.03</v>
      </c>
      <c r="I99" s="84">
        <f t="shared" si="57"/>
        <v>380.03</v>
      </c>
    </row>
    <row r="100" spans="1:9" x14ac:dyDescent="0.25">
      <c r="A100" s="152">
        <v>38</v>
      </c>
      <c r="B100" s="153"/>
      <c r="C100" s="154"/>
      <c r="D100" s="35" t="s">
        <v>141</v>
      </c>
      <c r="E100" s="84">
        <v>380.03</v>
      </c>
      <c r="F100" s="84">
        <f t="shared" si="40"/>
        <v>0</v>
      </c>
      <c r="G100" s="84">
        <v>380.03</v>
      </c>
      <c r="H100" s="84">
        <v>380.03</v>
      </c>
      <c r="I100" s="84">
        <v>380.03</v>
      </c>
    </row>
    <row r="101" spans="1:9" ht="25.5" x14ac:dyDescent="0.25">
      <c r="A101" s="155" t="s">
        <v>180</v>
      </c>
      <c r="B101" s="156"/>
      <c r="C101" s="157"/>
      <c r="D101" s="95" t="s">
        <v>181</v>
      </c>
      <c r="E101" s="84">
        <f>SUM(E103)</f>
        <v>0</v>
      </c>
      <c r="F101" s="84">
        <f t="shared" si="40"/>
        <v>0</v>
      </c>
      <c r="G101" s="84">
        <f>SUM(G103)</f>
        <v>0</v>
      </c>
      <c r="H101" s="84">
        <f t="shared" ref="H101:I101" si="58">SUM(H103)</f>
        <v>0</v>
      </c>
      <c r="I101" s="84">
        <f t="shared" si="58"/>
        <v>0</v>
      </c>
    </row>
    <row r="102" spans="1:9" x14ac:dyDescent="0.25">
      <c r="A102" s="158" t="s">
        <v>116</v>
      </c>
      <c r="B102" s="159"/>
      <c r="C102" s="160"/>
      <c r="D102" s="96" t="s">
        <v>74</v>
      </c>
      <c r="E102" s="84"/>
      <c r="F102" s="84">
        <f t="shared" si="40"/>
        <v>0</v>
      </c>
      <c r="G102" s="84"/>
      <c r="H102" s="84"/>
      <c r="I102" s="84"/>
    </row>
    <row r="103" spans="1:9" x14ac:dyDescent="0.25">
      <c r="A103" s="149">
        <v>3</v>
      </c>
      <c r="B103" s="150"/>
      <c r="C103" s="151"/>
      <c r="D103" s="97" t="s">
        <v>9</v>
      </c>
      <c r="E103" s="84">
        <f>SUM(E104)</f>
        <v>0</v>
      </c>
      <c r="F103" s="84">
        <f t="shared" si="40"/>
        <v>0</v>
      </c>
      <c r="G103" s="84">
        <f>SUM(G104)</f>
        <v>0</v>
      </c>
      <c r="H103" s="84">
        <f t="shared" ref="H103:I103" si="59">SUM(H104)</f>
        <v>0</v>
      </c>
      <c r="I103" s="84">
        <f t="shared" si="59"/>
        <v>0</v>
      </c>
    </row>
    <row r="104" spans="1:9" x14ac:dyDescent="0.25">
      <c r="A104" s="152">
        <v>32</v>
      </c>
      <c r="B104" s="153"/>
      <c r="C104" s="154"/>
      <c r="D104" s="97" t="s">
        <v>21</v>
      </c>
      <c r="E104" s="84">
        <v>0</v>
      </c>
      <c r="F104" s="84">
        <f t="shared" si="40"/>
        <v>0</v>
      </c>
      <c r="G104" s="84">
        <v>0</v>
      </c>
      <c r="H104" s="84">
        <v>0</v>
      </c>
      <c r="I104" s="84">
        <v>0</v>
      </c>
    </row>
    <row r="105" spans="1:9" ht="25.5" x14ac:dyDescent="0.25">
      <c r="A105" s="155" t="s">
        <v>192</v>
      </c>
      <c r="B105" s="156"/>
      <c r="C105" s="157"/>
      <c r="D105" s="95" t="s">
        <v>193</v>
      </c>
      <c r="E105" s="84">
        <f>SUM(E107)</f>
        <v>0</v>
      </c>
      <c r="F105" s="84">
        <f t="shared" si="40"/>
        <v>0</v>
      </c>
      <c r="G105" s="84">
        <f>SUM(G107)</f>
        <v>0</v>
      </c>
      <c r="H105" s="84">
        <f t="shared" ref="H105:I105" si="60">SUM(H107)</f>
        <v>0</v>
      </c>
      <c r="I105" s="84">
        <f t="shared" si="60"/>
        <v>0</v>
      </c>
    </row>
    <row r="106" spans="1:9" x14ac:dyDescent="0.25">
      <c r="A106" s="158" t="s">
        <v>116</v>
      </c>
      <c r="B106" s="159"/>
      <c r="C106" s="160"/>
      <c r="D106" s="96" t="s">
        <v>74</v>
      </c>
      <c r="E106" s="84"/>
      <c r="F106" s="84">
        <f t="shared" si="40"/>
        <v>0</v>
      </c>
      <c r="G106" s="84"/>
      <c r="H106" s="84"/>
      <c r="I106" s="84"/>
    </row>
    <row r="107" spans="1:9" x14ac:dyDescent="0.25">
      <c r="A107" s="149">
        <v>3</v>
      </c>
      <c r="B107" s="150"/>
      <c r="C107" s="151"/>
      <c r="D107" s="97" t="s">
        <v>9</v>
      </c>
      <c r="E107" s="84">
        <f>SUM(E108)</f>
        <v>0</v>
      </c>
      <c r="F107" s="84">
        <f t="shared" si="40"/>
        <v>0</v>
      </c>
      <c r="G107" s="84">
        <f>SUM(G108)</f>
        <v>0</v>
      </c>
      <c r="H107" s="84">
        <f t="shared" ref="H107:I107" si="61">SUM(H108)</f>
        <v>0</v>
      </c>
      <c r="I107" s="84">
        <f t="shared" si="61"/>
        <v>0</v>
      </c>
    </row>
    <row r="108" spans="1:9" x14ac:dyDescent="0.25">
      <c r="A108" s="152">
        <v>32</v>
      </c>
      <c r="B108" s="153"/>
      <c r="C108" s="154"/>
      <c r="D108" s="97" t="s">
        <v>21</v>
      </c>
      <c r="E108" s="84">
        <v>0</v>
      </c>
      <c r="F108" s="84">
        <f t="shared" si="40"/>
        <v>0</v>
      </c>
      <c r="G108" s="84">
        <v>0</v>
      </c>
      <c r="H108" s="84">
        <v>0</v>
      </c>
      <c r="I108" s="84">
        <v>0</v>
      </c>
    </row>
    <row r="109" spans="1:9" ht="25.5" x14ac:dyDescent="0.25">
      <c r="A109" s="155" t="s">
        <v>158</v>
      </c>
      <c r="B109" s="156"/>
      <c r="C109" s="157"/>
      <c r="D109" s="93" t="s">
        <v>159</v>
      </c>
      <c r="E109" s="84">
        <f>SUM(E111)</f>
        <v>600</v>
      </c>
      <c r="F109" s="84">
        <f t="shared" si="40"/>
        <v>0</v>
      </c>
      <c r="G109" s="84">
        <f>SUM(G111)</f>
        <v>600</v>
      </c>
      <c r="H109" s="84">
        <f t="shared" ref="H109:I109" si="62">SUM(H111)</f>
        <v>0</v>
      </c>
      <c r="I109" s="84">
        <f t="shared" si="62"/>
        <v>0</v>
      </c>
    </row>
    <row r="110" spans="1:9" x14ac:dyDescent="0.25">
      <c r="A110" s="158" t="s">
        <v>116</v>
      </c>
      <c r="B110" s="159"/>
      <c r="C110" s="160"/>
      <c r="D110" s="91" t="s">
        <v>74</v>
      </c>
      <c r="E110" s="84"/>
      <c r="F110" s="84">
        <f t="shared" si="40"/>
        <v>0</v>
      </c>
      <c r="G110" s="84"/>
      <c r="H110" s="84"/>
      <c r="I110" s="84"/>
    </row>
    <row r="111" spans="1:9" x14ac:dyDescent="0.25">
      <c r="A111" s="149">
        <v>3</v>
      </c>
      <c r="B111" s="150"/>
      <c r="C111" s="151"/>
      <c r="D111" s="92" t="s">
        <v>9</v>
      </c>
      <c r="E111" s="84">
        <f>SUM(E112)</f>
        <v>600</v>
      </c>
      <c r="F111" s="84">
        <f t="shared" si="40"/>
        <v>0</v>
      </c>
      <c r="G111" s="84">
        <f>SUM(G112)</f>
        <v>600</v>
      </c>
      <c r="H111" s="84">
        <f t="shared" ref="H111:I111" si="63">SUM(H112)</f>
        <v>0</v>
      </c>
      <c r="I111" s="84">
        <f t="shared" si="63"/>
        <v>0</v>
      </c>
    </row>
    <row r="112" spans="1:9" x14ac:dyDescent="0.25">
      <c r="A112" s="152">
        <v>32</v>
      </c>
      <c r="B112" s="153"/>
      <c r="C112" s="154"/>
      <c r="D112" s="92" t="s">
        <v>21</v>
      </c>
      <c r="E112" s="84">
        <v>600</v>
      </c>
      <c r="F112" s="84">
        <f t="shared" si="40"/>
        <v>0</v>
      </c>
      <c r="G112" s="84">
        <v>600</v>
      </c>
      <c r="H112" s="84">
        <v>0</v>
      </c>
      <c r="I112" s="84">
        <v>0</v>
      </c>
    </row>
    <row r="113" spans="1:9" ht="38.25" x14ac:dyDescent="0.25">
      <c r="A113" s="155" t="s">
        <v>194</v>
      </c>
      <c r="B113" s="156"/>
      <c r="C113" s="157"/>
      <c r="D113" s="95" t="s">
        <v>195</v>
      </c>
      <c r="E113" s="84">
        <f>SUM(E115)</f>
        <v>535.61</v>
      </c>
      <c r="F113" s="84">
        <f t="shared" si="40"/>
        <v>0</v>
      </c>
      <c r="G113" s="84">
        <f>SUM(G115)</f>
        <v>535.61</v>
      </c>
      <c r="H113" s="84">
        <f t="shared" ref="H113:I113" si="64">SUM(H115)</f>
        <v>535.61</v>
      </c>
      <c r="I113" s="84">
        <f t="shared" si="64"/>
        <v>535.61</v>
      </c>
    </row>
    <row r="114" spans="1:9" x14ac:dyDescent="0.25">
      <c r="A114" s="158" t="s">
        <v>116</v>
      </c>
      <c r="B114" s="159"/>
      <c r="C114" s="160"/>
      <c r="D114" s="96" t="s">
        <v>74</v>
      </c>
      <c r="E114" s="84"/>
      <c r="F114" s="84">
        <f t="shared" si="40"/>
        <v>0</v>
      </c>
      <c r="G114" s="84"/>
      <c r="H114" s="84"/>
      <c r="I114" s="84"/>
    </row>
    <row r="115" spans="1:9" x14ac:dyDescent="0.25">
      <c r="A115" s="149">
        <v>3</v>
      </c>
      <c r="B115" s="150"/>
      <c r="C115" s="151"/>
      <c r="D115" s="97" t="s">
        <v>9</v>
      </c>
      <c r="E115" s="84">
        <f>SUM(E116)</f>
        <v>535.61</v>
      </c>
      <c r="F115" s="84">
        <f t="shared" si="40"/>
        <v>0</v>
      </c>
      <c r="G115" s="84">
        <f>SUM(G116)</f>
        <v>535.61</v>
      </c>
      <c r="H115" s="84">
        <f t="shared" ref="H115:I115" si="65">SUM(H116)</f>
        <v>535.61</v>
      </c>
      <c r="I115" s="84">
        <f t="shared" si="65"/>
        <v>535.61</v>
      </c>
    </row>
    <row r="116" spans="1:9" x14ac:dyDescent="0.25">
      <c r="A116" s="152">
        <v>32</v>
      </c>
      <c r="B116" s="153"/>
      <c r="C116" s="154"/>
      <c r="D116" s="97" t="s">
        <v>21</v>
      </c>
      <c r="E116" s="84">
        <v>535.61</v>
      </c>
      <c r="F116" s="84">
        <f t="shared" si="40"/>
        <v>0</v>
      </c>
      <c r="G116" s="84">
        <v>535.61</v>
      </c>
      <c r="H116" s="84">
        <v>535.61</v>
      </c>
      <c r="I116" s="84">
        <v>535.61</v>
      </c>
    </row>
    <row r="117" spans="1:9" ht="25.5" x14ac:dyDescent="0.25">
      <c r="A117" s="155" t="s">
        <v>117</v>
      </c>
      <c r="B117" s="156"/>
      <c r="C117" s="157"/>
      <c r="D117" s="31" t="s">
        <v>118</v>
      </c>
      <c r="E117" s="84">
        <f t="shared" ref="E117" si="66">SUM(E118,E122)</f>
        <v>2500</v>
      </c>
      <c r="F117" s="84">
        <f t="shared" si="40"/>
        <v>0</v>
      </c>
      <c r="G117" s="84">
        <f t="shared" ref="G117:I117" si="67">SUM(G118,G122)</f>
        <v>2500</v>
      </c>
      <c r="H117" s="84">
        <f t="shared" si="67"/>
        <v>0</v>
      </c>
      <c r="I117" s="84">
        <f t="shared" si="67"/>
        <v>0</v>
      </c>
    </row>
    <row r="118" spans="1:9" ht="25.5" x14ac:dyDescent="0.25">
      <c r="A118" s="155" t="s">
        <v>119</v>
      </c>
      <c r="B118" s="156"/>
      <c r="C118" s="157"/>
      <c r="D118" s="31" t="s">
        <v>120</v>
      </c>
      <c r="E118" s="84">
        <f>SUM(E120)</f>
        <v>2500</v>
      </c>
      <c r="F118" s="84">
        <f t="shared" si="40"/>
        <v>0</v>
      </c>
      <c r="G118" s="84">
        <f>SUM(G120)</f>
        <v>2500</v>
      </c>
      <c r="H118" s="84">
        <f t="shared" ref="H118:I118" si="68">SUM(H120)</f>
        <v>0</v>
      </c>
      <c r="I118" s="84">
        <f t="shared" si="68"/>
        <v>0</v>
      </c>
    </row>
    <row r="119" spans="1:9" ht="25.5" x14ac:dyDescent="0.25">
      <c r="A119" s="158" t="s">
        <v>86</v>
      </c>
      <c r="B119" s="159"/>
      <c r="C119" s="160"/>
      <c r="D119" s="32" t="s">
        <v>75</v>
      </c>
      <c r="E119" s="84"/>
      <c r="F119" s="84">
        <f t="shared" si="40"/>
        <v>0</v>
      </c>
      <c r="G119" s="84"/>
      <c r="H119" s="84"/>
      <c r="I119" s="84"/>
    </row>
    <row r="120" spans="1:9" x14ac:dyDescent="0.25">
      <c r="A120" s="149">
        <v>3</v>
      </c>
      <c r="B120" s="150"/>
      <c r="C120" s="151"/>
      <c r="D120" s="33" t="s">
        <v>9</v>
      </c>
      <c r="E120" s="84">
        <f>SUM(E121)</f>
        <v>2500</v>
      </c>
      <c r="F120" s="84">
        <f t="shared" si="40"/>
        <v>0</v>
      </c>
      <c r="G120" s="84">
        <f>SUM(G121)</f>
        <v>2500</v>
      </c>
      <c r="H120" s="84">
        <f t="shared" ref="H120:I120" si="69">SUM(H121)</f>
        <v>0</v>
      </c>
      <c r="I120" s="84">
        <f t="shared" si="69"/>
        <v>0</v>
      </c>
    </row>
    <row r="121" spans="1:9" x14ac:dyDescent="0.25">
      <c r="A121" s="152">
        <v>32</v>
      </c>
      <c r="B121" s="153"/>
      <c r="C121" s="154"/>
      <c r="D121" s="33" t="s">
        <v>21</v>
      </c>
      <c r="E121" s="84">
        <v>2500</v>
      </c>
      <c r="F121" s="84">
        <f t="shared" si="40"/>
        <v>0</v>
      </c>
      <c r="G121" s="84">
        <v>2500</v>
      </c>
      <c r="H121" s="84">
        <v>0</v>
      </c>
      <c r="I121" s="84">
        <v>0</v>
      </c>
    </row>
    <row r="122" spans="1:9" ht="25.5" x14ac:dyDescent="0.25">
      <c r="A122" s="155" t="s">
        <v>196</v>
      </c>
      <c r="B122" s="156"/>
      <c r="C122" s="157"/>
      <c r="D122" s="95" t="s">
        <v>197</v>
      </c>
      <c r="E122" s="84">
        <f>SUM(E124)</f>
        <v>0</v>
      </c>
      <c r="F122" s="84">
        <f t="shared" si="40"/>
        <v>0</v>
      </c>
      <c r="G122" s="84">
        <f>SUM(G124)</f>
        <v>0</v>
      </c>
      <c r="H122" s="84">
        <f t="shared" ref="H122:I122" si="70">SUM(H124)</f>
        <v>0</v>
      </c>
      <c r="I122" s="84">
        <f t="shared" si="70"/>
        <v>0</v>
      </c>
    </row>
    <row r="123" spans="1:9" x14ac:dyDescent="0.25">
      <c r="A123" s="158" t="s">
        <v>116</v>
      </c>
      <c r="B123" s="159"/>
      <c r="C123" s="160"/>
      <c r="D123" s="96" t="s">
        <v>74</v>
      </c>
      <c r="E123" s="84"/>
      <c r="F123" s="84">
        <f t="shared" si="40"/>
        <v>0</v>
      </c>
      <c r="G123" s="84"/>
      <c r="H123" s="84"/>
      <c r="I123" s="84"/>
    </row>
    <row r="124" spans="1:9" x14ac:dyDescent="0.25">
      <c r="A124" s="149">
        <v>3</v>
      </c>
      <c r="B124" s="150"/>
      <c r="C124" s="151"/>
      <c r="D124" s="97" t="s">
        <v>9</v>
      </c>
      <c r="E124" s="84">
        <f>SUM(E125)</f>
        <v>0</v>
      </c>
      <c r="F124" s="84">
        <f t="shared" si="40"/>
        <v>0</v>
      </c>
      <c r="G124" s="84">
        <f>SUM(G125)</f>
        <v>0</v>
      </c>
      <c r="H124" s="84">
        <f t="shared" ref="H124:I124" si="71">SUM(H125)</f>
        <v>0</v>
      </c>
      <c r="I124" s="84">
        <f t="shared" si="71"/>
        <v>0</v>
      </c>
    </row>
    <row r="125" spans="1:9" x14ac:dyDescent="0.25">
      <c r="A125" s="152">
        <v>32</v>
      </c>
      <c r="B125" s="153"/>
      <c r="C125" s="154"/>
      <c r="D125" s="97" t="s">
        <v>21</v>
      </c>
      <c r="E125" s="84">
        <v>0</v>
      </c>
      <c r="F125" s="84">
        <f t="shared" si="40"/>
        <v>0</v>
      </c>
      <c r="G125" s="84">
        <v>0</v>
      </c>
      <c r="H125" s="84">
        <v>0</v>
      </c>
      <c r="I125" s="84">
        <v>0</v>
      </c>
    </row>
    <row r="126" spans="1:9" ht="25.5" x14ac:dyDescent="0.25">
      <c r="A126" s="155" t="s">
        <v>165</v>
      </c>
      <c r="B126" s="156"/>
      <c r="C126" s="157"/>
      <c r="D126" s="95" t="s">
        <v>166</v>
      </c>
      <c r="E126" s="84">
        <f t="shared" ref="E126" si="72">SUM(E127,E131,E135)</f>
        <v>0</v>
      </c>
      <c r="F126" s="84">
        <f t="shared" si="40"/>
        <v>10000</v>
      </c>
      <c r="G126" s="84">
        <f t="shared" ref="G126:I126" si="73">SUM(G127,G131,G135)</f>
        <v>10000</v>
      </c>
      <c r="H126" s="84">
        <f t="shared" si="73"/>
        <v>0</v>
      </c>
      <c r="I126" s="84">
        <f t="shared" si="73"/>
        <v>0</v>
      </c>
    </row>
    <row r="127" spans="1:9" ht="25.5" x14ac:dyDescent="0.25">
      <c r="A127" s="155" t="s">
        <v>167</v>
      </c>
      <c r="B127" s="156"/>
      <c r="C127" s="157"/>
      <c r="D127" s="95" t="s">
        <v>168</v>
      </c>
      <c r="E127" s="84">
        <f>SUM(E129)</f>
        <v>0</v>
      </c>
      <c r="F127" s="84">
        <f t="shared" si="40"/>
        <v>0</v>
      </c>
      <c r="G127" s="84">
        <f>SUM(G129)</f>
        <v>0</v>
      </c>
      <c r="H127" s="84">
        <f t="shared" ref="H127:I127" si="74">SUM(H129)</f>
        <v>0</v>
      </c>
      <c r="I127" s="84">
        <f t="shared" si="74"/>
        <v>0</v>
      </c>
    </row>
    <row r="128" spans="1:9" ht="25.5" x14ac:dyDescent="0.25">
      <c r="A128" s="158" t="s">
        <v>169</v>
      </c>
      <c r="B128" s="159"/>
      <c r="C128" s="160"/>
      <c r="D128" s="96" t="s">
        <v>170</v>
      </c>
      <c r="E128" s="84"/>
      <c r="F128" s="84">
        <f t="shared" si="40"/>
        <v>0</v>
      </c>
      <c r="G128" s="84"/>
      <c r="H128" s="84"/>
      <c r="I128" s="84"/>
    </row>
    <row r="129" spans="1:9" ht="25.5" x14ac:dyDescent="0.25">
      <c r="A129" s="149">
        <v>4</v>
      </c>
      <c r="B129" s="150"/>
      <c r="C129" s="151"/>
      <c r="D129" s="97" t="s">
        <v>11</v>
      </c>
      <c r="E129" s="84">
        <f>SUM(E130)</f>
        <v>0</v>
      </c>
      <c r="F129" s="84">
        <f t="shared" si="40"/>
        <v>0</v>
      </c>
      <c r="G129" s="84">
        <f>SUM(G130)</f>
        <v>0</v>
      </c>
      <c r="H129" s="84">
        <f t="shared" ref="H129:I129" si="75">SUM(H130)</f>
        <v>0</v>
      </c>
      <c r="I129" s="84">
        <f t="shared" si="75"/>
        <v>0</v>
      </c>
    </row>
    <row r="130" spans="1:9" ht="25.5" x14ac:dyDescent="0.25">
      <c r="A130" s="152">
        <v>41</v>
      </c>
      <c r="B130" s="153"/>
      <c r="C130" s="154"/>
      <c r="D130" s="97" t="s">
        <v>12</v>
      </c>
      <c r="E130" s="84">
        <v>0</v>
      </c>
      <c r="F130" s="84">
        <f t="shared" si="40"/>
        <v>0</v>
      </c>
      <c r="G130" s="84">
        <v>0</v>
      </c>
      <c r="H130" s="84">
        <v>0</v>
      </c>
      <c r="I130" s="84">
        <v>0</v>
      </c>
    </row>
    <row r="131" spans="1:9" ht="25.5" x14ac:dyDescent="0.25">
      <c r="A131" s="155" t="s">
        <v>167</v>
      </c>
      <c r="B131" s="156"/>
      <c r="C131" s="157"/>
      <c r="D131" s="95" t="s">
        <v>168</v>
      </c>
      <c r="E131" s="84">
        <f>SUM(E133)</f>
        <v>0</v>
      </c>
      <c r="F131" s="84">
        <f t="shared" si="40"/>
        <v>0</v>
      </c>
      <c r="G131" s="84">
        <f>SUM(G133)</f>
        <v>0</v>
      </c>
      <c r="H131" s="84">
        <f t="shared" ref="H131:I131" si="76">SUM(H133)</f>
        <v>0</v>
      </c>
      <c r="I131" s="84">
        <f t="shared" si="76"/>
        <v>0</v>
      </c>
    </row>
    <row r="132" spans="1:9" ht="25.5" x14ac:dyDescent="0.25">
      <c r="A132" s="158" t="s">
        <v>198</v>
      </c>
      <c r="B132" s="159"/>
      <c r="C132" s="160"/>
      <c r="D132" s="96" t="s">
        <v>199</v>
      </c>
      <c r="E132" s="84"/>
      <c r="F132" s="84">
        <f t="shared" si="40"/>
        <v>0</v>
      </c>
      <c r="G132" s="84"/>
      <c r="H132" s="84"/>
      <c r="I132" s="84"/>
    </row>
    <row r="133" spans="1:9" ht="25.5" x14ac:dyDescent="0.25">
      <c r="A133" s="149">
        <v>4</v>
      </c>
      <c r="B133" s="150"/>
      <c r="C133" s="151"/>
      <c r="D133" s="97" t="s">
        <v>11</v>
      </c>
      <c r="E133" s="84">
        <f>SUM(E134)</f>
        <v>0</v>
      </c>
      <c r="F133" s="84">
        <f t="shared" si="40"/>
        <v>0</v>
      </c>
      <c r="G133" s="84">
        <f>SUM(G134)</f>
        <v>0</v>
      </c>
      <c r="H133" s="84">
        <f t="shared" ref="H133:I133" si="77">SUM(H134)</f>
        <v>0</v>
      </c>
      <c r="I133" s="84">
        <f t="shared" si="77"/>
        <v>0</v>
      </c>
    </row>
    <row r="134" spans="1:9" ht="25.5" x14ac:dyDescent="0.25">
      <c r="A134" s="152">
        <v>41</v>
      </c>
      <c r="B134" s="153"/>
      <c r="C134" s="154"/>
      <c r="D134" s="97" t="s">
        <v>12</v>
      </c>
      <c r="E134" s="84">
        <v>0</v>
      </c>
      <c r="F134" s="84">
        <f t="shared" si="40"/>
        <v>0</v>
      </c>
      <c r="G134" s="84">
        <v>0</v>
      </c>
      <c r="H134" s="84">
        <v>0</v>
      </c>
      <c r="I134" s="84">
        <v>0</v>
      </c>
    </row>
    <row r="135" spans="1:9" ht="25.5" x14ac:dyDescent="0.25">
      <c r="A135" s="155" t="s">
        <v>182</v>
      </c>
      <c r="B135" s="156"/>
      <c r="C135" s="157"/>
      <c r="D135" s="95" t="s">
        <v>183</v>
      </c>
      <c r="E135" s="84">
        <f>SUM(E137)</f>
        <v>0</v>
      </c>
      <c r="F135" s="84">
        <f t="shared" ref="F135:F179" si="78">SUM(G135-E135)</f>
        <v>10000</v>
      </c>
      <c r="G135" s="84">
        <f>SUM(G137)</f>
        <v>10000</v>
      </c>
      <c r="H135" s="84">
        <f t="shared" ref="H135:I135" si="79">SUM(H137)</f>
        <v>0</v>
      </c>
      <c r="I135" s="84">
        <f t="shared" si="79"/>
        <v>0</v>
      </c>
    </row>
    <row r="136" spans="1:9" ht="25.5" x14ac:dyDescent="0.25">
      <c r="A136" s="158" t="s">
        <v>169</v>
      </c>
      <c r="B136" s="159"/>
      <c r="C136" s="160"/>
      <c r="D136" s="96" t="s">
        <v>170</v>
      </c>
      <c r="E136" s="84"/>
      <c r="F136" s="84">
        <f t="shared" si="78"/>
        <v>0</v>
      </c>
      <c r="G136" s="84"/>
      <c r="H136" s="84"/>
      <c r="I136" s="84"/>
    </row>
    <row r="137" spans="1:9" ht="25.5" x14ac:dyDescent="0.25">
      <c r="A137" s="149">
        <v>4</v>
      </c>
      <c r="B137" s="150"/>
      <c r="C137" s="151"/>
      <c r="D137" s="97" t="s">
        <v>11</v>
      </c>
      <c r="E137" s="84">
        <f>SUM(E138)</f>
        <v>0</v>
      </c>
      <c r="F137" s="84">
        <f t="shared" si="78"/>
        <v>10000</v>
      </c>
      <c r="G137" s="84">
        <f>SUM(G138)</f>
        <v>10000</v>
      </c>
      <c r="H137" s="84">
        <f t="shared" ref="H137:I137" si="80">SUM(H138)</f>
        <v>0</v>
      </c>
      <c r="I137" s="84">
        <f t="shared" si="80"/>
        <v>0</v>
      </c>
    </row>
    <row r="138" spans="1:9" ht="25.5" x14ac:dyDescent="0.25">
      <c r="A138" s="152">
        <v>45</v>
      </c>
      <c r="B138" s="153"/>
      <c r="C138" s="154"/>
      <c r="D138" s="97" t="s">
        <v>174</v>
      </c>
      <c r="E138" s="84">
        <v>0</v>
      </c>
      <c r="F138" s="84">
        <f t="shared" si="78"/>
        <v>10000</v>
      </c>
      <c r="G138" s="84">
        <v>10000</v>
      </c>
      <c r="H138" s="84">
        <v>0</v>
      </c>
      <c r="I138" s="84">
        <v>0</v>
      </c>
    </row>
    <row r="139" spans="1:9" ht="25.5" x14ac:dyDescent="0.25">
      <c r="A139" s="155" t="s">
        <v>121</v>
      </c>
      <c r="B139" s="156"/>
      <c r="C139" s="157"/>
      <c r="D139" s="31" t="s">
        <v>122</v>
      </c>
      <c r="E139" s="84">
        <f>SUM(E140,E150,E163)</f>
        <v>4755</v>
      </c>
      <c r="F139" s="84">
        <f t="shared" si="78"/>
        <v>-905.38000000000011</v>
      </c>
      <c r="G139" s="84">
        <f>SUM(G140,G150,G163)</f>
        <v>3849.62</v>
      </c>
      <c r="H139" s="84">
        <f>SUM(H140,H150,H163)</f>
        <v>4755</v>
      </c>
      <c r="I139" s="84">
        <f>SUM(I140,I150,I163)</f>
        <v>4755</v>
      </c>
    </row>
    <row r="140" spans="1:9" ht="25.5" x14ac:dyDescent="0.25">
      <c r="A140" s="155" t="s">
        <v>123</v>
      </c>
      <c r="B140" s="156"/>
      <c r="C140" s="157"/>
      <c r="D140" s="31" t="s">
        <v>124</v>
      </c>
      <c r="E140" s="84">
        <f t="shared" ref="E140" si="81">SUM(E142,E145,E148)</f>
        <v>3500</v>
      </c>
      <c r="F140" s="84">
        <f t="shared" si="78"/>
        <v>-1074.8000000000002</v>
      </c>
      <c r="G140" s="84">
        <f t="shared" ref="G140:I140" si="82">SUM(G142,G145,G148)</f>
        <v>2425.1999999999998</v>
      </c>
      <c r="H140" s="84">
        <f t="shared" si="82"/>
        <v>3500</v>
      </c>
      <c r="I140" s="84">
        <f t="shared" si="82"/>
        <v>3500</v>
      </c>
    </row>
    <row r="141" spans="1:9" ht="25.5" x14ac:dyDescent="0.25">
      <c r="A141" s="158" t="s">
        <v>92</v>
      </c>
      <c r="B141" s="159"/>
      <c r="C141" s="160"/>
      <c r="D141" s="32" t="s">
        <v>72</v>
      </c>
      <c r="E141" s="84"/>
      <c r="F141" s="84">
        <f t="shared" si="78"/>
        <v>0</v>
      </c>
      <c r="G141" s="84"/>
      <c r="H141" s="84"/>
      <c r="I141" s="84"/>
    </row>
    <row r="142" spans="1:9" ht="25.5" x14ac:dyDescent="0.25">
      <c r="A142" s="149">
        <v>4</v>
      </c>
      <c r="B142" s="150"/>
      <c r="C142" s="151"/>
      <c r="D142" s="33" t="s">
        <v>11</v>
      </c>
      <c r="E142" s="84">
        <f>SUM(E143)</f>
        <v>3500</v>
      </c>
      <c r="F142" s="84">
        <f t="shared" si="78"/>
        <v>-1074.8000000000002</v>
      </c>
      <c r="G142" s="84">
        <f>SUM(G143)</f>
        <v>2425.1999999999998</v>
      </c>
      <c r="H142" s="84">
        <f t="shared" ref="H142:I142" si="83">SUM(H143)</f>
        <v>3500</v>
      </c>
      <c r="I142" s="84">
        <f t="shared" si="83"/>
        <v>3500</v>
      </c>
    </row>
    <row r="143" spans="1:9" ht="25.5" x14ac:dyDescent="0.25">
      <c r="A143" s="152">
        <v>42</v>
      </c>
      <c r="B143" s="153"/>
      <c r="C143" s="154"/>
      <c r="D143" s="33" t="s">
        <v>28</v>
      </c>
      <c r="E143" s="84">
        <v>3500</v>
      </c>
      <c r="F143" s="84">
        <f t="shared" si="78"/>
        <v>-1074.8000000000002</v>
      </c>
      <c r="G143" s="84">
        <v>2425.1999999999998</v>
      </c>
      <c r="H143" s="84">
        <v>3500</v>
      </c>
      <c r="I143" s="84">
        <v>3500</v>
      </c>
    </row>
    <row r="144" spans="1:9" ht="25.5" x14ac:dyDescent="0.25">
      <c r="A144" s="158" t="s">
        <v>169</v>
      </c>
      <c r="B144" s="159"/>
      <c r="C144" s="160"/>
      <c r="D144" s="96" t="s">
        <v>170</v>
      </c>
      <c r="E144" s="84"/>
      <c r="F144" s="84">
        <f t="shared" si="78"/>
        <v>0</v>
      </c>
      <c r="G144" s="84"/>
      <c r="H144" s="84"/>
      <c r="I144" s="84"/>
    </row>
    <row r="145" spans="1:9" ht="25.5" x14ac:dyDescent="0.25">
      <c r="A145" s="149">
        <v>4</v>
      </c>
      <c r="B145" s="150"/>
      <c r="C145" s="151"/>
      <c r="D145" s="97" t="s">
        <v>11</v>
      </c>
      <c r="E145" s="84">
        <f>SUM(E146)</f>
        <v>0</v>
      </c>
      <c r="F145" s="84">
        <f t="shared" si="78"/>
        <v>0</v>
      </c>
      <c r="G145" s="84">
        <f>SUM(G146)</f>
        <v>0</v>
      </c>
      <c r="H145" s="84">
        <f t="shared" ref="H145:I145" si="84">SUM(H146)</f>
        <v>0</v>
      </c>
      <c r="I145" s="84">
        <f t="shared" si="84"/>
        <v>0</v>
      </c>
    </row>
    <row r="146" spans="1:9" ht="25.5" x14ac:dyDescent="0.25">
      <c r="A146" s="152">
        <v>42</v>
      </c>
      <c r="B146" s="153"/>
      <c r="C146" s="154"/>
      <c r="D146" s="97" t="s">
        <v>28</v>
      </c>
      <c r="E146" s="84">
        <v>0</v>
      </c>
      <c r="F146" s="84">
        <f t="shared" si="78"/>
        <v>0</v>
      </c>
      <c r="G146" s="84">
        <v>0</v>
      </c>
      <c r="H146" s="84">
        <v>0</v>
      </c>
      <c r="I146" s="84">
        <v>0</v>
      </c>
    </row>
    <row r="147" spans="1:9" x14ac:dyDescent="0.25">
      <c r="A147" s="158" t="s">
        <v>93</v>
      </c>
      <c r="B147" s="159"/>
      <c r="C147" s="160"/>
      <c r="D147" s="96" t="s">
        <v>94</v>
      </c>
      <c r="E147" s="84"/>
      <c r="F147" s="84">
        <f t="shared" si="78"/>
        <v>0</v>
      </c>
      <c r="G147" s="84"/>
      <c r="H147" s="84"/>
      <c r="I147" s="84"/>
    </row>
    <row r="148" spans="1:9" ht="25.5" x14ac:dyDescent="0.25">
      <c r="A148" s="149">
        <v>4</v>
      </c>
      <c r="B148" s="150"/>
      <c r="C148" s="151"/>
      <c r="D148" s="97" t="s">
        <v>11</v>
      </c>
      <c r="E148" s="84">
        <f>SUM(E149)</f>
        <v>0</v>
      </c>
      <c r="F148" s="84">
        <f t="shared" si="78"/>
        <v>0</v>
      </c>
      <c r="G148" s="84">
        <f>SUM(G149)</f>
        <v>0</v>
      </c>
      <c r="H148" s="84">
        <f t="shared" ref="H148:I148" si="85">SUM(H149)</f>
        <v>0</v>
      </c>
      <c r="I148" s="84">
        <f t="shared" si="85"/>
        <v>0</v>
      </c>
    </row>
    <row r="149" spans="1:9" ht="25.5" x14ac:dyDescent="0.25">
      <c r="A149" s="152">
        <v>42</v>
      </c>
      <c r="B149" s="153"/>
      <c r="C149" s="154"/>
      <c r="D149" s="97" t="s">
        <v>28</v>
      </c>
      <c r="E149" s="84">
        <v>0</v>
      </c>
      <c r="F149" s="84">
        <f t="shared" si="78"/>
        <v>0</v>
      </c>
      <c r="G149" s="84">
        <v>0</v>
      </c>
      <c r="H149" s="84">
        <v>0</v>
      </c>
      <c r="I149" s="84">
        <v>0</v>
      </c>
    </row>
    <row r="150" spans="1:9" x14ac:dyDescent="0.25">
      <c r="A150" s="155" t="s">
        <v>125</v>
      </c>
      <c r="B150" s="156"/>
      <c r="C150" s="157"/>
      <c r="D150" s="31" t="s">
        <v>126</v>
      </c>
      <c r="E150" s="84">
        <f t="shared" ref="E150" si="86">SUM(E152,E155,E158,E161)</f>
        <v>1255</v>
      </c>
      <c r="F150" s="84">
        <f t="shared" si="78"/>
        <v>169.42000000000007</v>
      </c>
      <c r="G150" s="84">
        <f t="shared" ref="G150:I150" si="87">SUM(G152,G155,G158,G161)</f>
        <v>1424.42</v>
      </c>
      <c r="H150" s="84">
        <f t="shared" si="87"/>
        <v>1255</v>
      </c>
      <c r="I150" s="84">
        <f t="shared" si="87"/>
        <v>1255</v>
      </c>
    </row>
    <row r="151" spans="1:9" ht="15" customHeight="1" x14ac:dyDescent="0.25">
      <c r="A151" s="158" t="s">
        <v>116</v>
      </c>
      <c r="B151" s="159"/>
      <c r="C151" s="160"/>
      <c r="D151" s="89" t="s">
        <v>74</v>
      </c>
      <c r="E151" s="84"/>
      <c r="F151" s="84">
        <f t="shared" si="78"/>
        <v>0</v>
      </c>
      <c r="G151" s="84"/>
      <c r="H151" s="84"/>
      <c r="I151" s="84"/>
    </row>
    <row r="152" spans="1:9" ht="25.5" x14ac:dyDescent="0.25">
      <c r="A152" s="149">
        <v>4</v>
      </c>
      <c r="B152" s="150"/>
      <c r="C152" s="151"/>
      <c r="D152" s="90" t="s">
        <v>11</v>
      </c>
      <c r="E152" s="84">
        <f>SUM(E153)</f>
        <v>330</v>
      </c>
      <c r="F152" s="84">
        <f t="shared" si="78"/>
        <v>0</v>
      </c>
      <c r="G152" s="84">
        <f>SUM(G153)</f>
        <v>330</v>
      </c>
      <c r="H152" s="84">
        <f t="shared" ref="H152:I152" si="88">SUM(H153)</f>
        <v>330</v>
      </c>
      <c r="I152" s="84">
        <f t="shared" si="88"/>
        <v>330</v>
      </c>
    </row>
    <row r="153" spans="1:9" ht="25.5" x14ac:dyDescent="0.25">
      <c r="A153" s="152">
        <v>42</v>
      </c>
      <c r="B153" s="153"/>
      <c r="C153" s="154"/>
      <c r="D153" s="90" t="s">
        <v>28</v>
      </c>
      <c r="E153" s="84">
        <v>330</v>
      </c>
      <c r="F153" s="84">
        <f t="shared" si="78"/>
        <v>0</v>
      </c>
      <c r="G153" s="84">
        <v>330</v>
      </c>
      <c r="H153" s="84">
        <v>330</v>
      </c>
      <c r="I153" s="84">
        <v>330</v>
      </c>
    </row>
    <row r="154" spans="1:9" ht="25.5" x14ac:dyDescent="0.25">
      <c r="A154" s="158" t="s">
        <v>92</v>
      </c>
      <c r="B154" s="159"/>
      <c r="C154" s="160"/>
      <c r="D154" s="32" t="s">
        <v>72</v>
      </c>
      <c r="E154" s="84"/>
      <c r="F154" s="84">
        <f t="shared" si="78"/>
        <v>0</v>
      </c>
      <c r="G154" s="84"/>
      <c r="H154" s="84"/>
      <c r="I154" s="84"/>
    </row>
    <row r="155" spans="1:9" ht="25.5" x14ac:dyDescent="0.25">
      <c r="A155" s="149">
        <v>4</v>
      </c>
      <c r="B155" s="150"/>
      <c r="C155" s="151"/>
      <c r="D155" s="33" t="s">
        <v>11</v>
      </c>
      <c r="E155" s="84">
        <f>SUM(E156)</f>
        <v>500</v>
      </c>
      <c r="F155" s="84">
        <f t="shared" si="78"/>
        <v>-130.57999999999998</v>
      </c>
      <c r="G155" s="84">
        <f>SUM(G156)</f>
        <v>369.42</v>
      </c>
      <c r="H155" s="84">
        <f t="shared" ref="H155:I155" si="89">SUM(H156)</f>
        <v>500</v>
      </c>
      <c r="I155" s="84">
        <f t="shared" si="89"/>
        <v>500</v>
      </c>
    </row>
    <row r="156" spans="1:9" ht="25.5" x14ac:dyDescent="0.25">
      <c r="A156" s="152">
        <v>42</v>
      </c>
      <c r="B156" s="153"/>
      <c r="C156" s="154"/>
      <c r="D156" s="33" t="s">
        <v>28</v>
      </c>
      <c r="E156" s="84">
        <v>500</v>
      </c>
      <c r="F156" s="84">
        <f t="shared" si="78"/>
        <v>-130.57999999999998</v>
      </c>
      <c r="G156" s="84">
        <v>369.42</v>
      </c>
      <c r="H156" s="84">
        <v>500</v>
      </c>
      <c r="I156" s="84">
        <v>500</v>
      </c>
    </row>
    <row r="157" spans="1:9" ht="25.5" customHeight="1" x14ac:dyDescent="0.25">
      <c r="A157" s="158" t="s">
        <v>97</v>
      </c>
      <c r="B157" s="159"/>
      <c r="C157" s="160"/>
      <c r="D157" s="99" t="s">
        <v>201</v>
      </c>
      <c r="E157" s="84"/>
      <c r="F157" s="84">
        <f t="shared" si="78"/>
        <v>0</v>
      </c>
      <c r="G157" s="84"/>
      <c r="H157" s="84"/>
      <c r="I157" s="84"/>
    </row>
    <row r="158" spans="1:9" ht="25.5" x14ac:dyDescent="0.25">
      <c r="A158" s="149">
        <v>4</v>
      </c>
      <c r="B158" s="150"/>
      <c r="C158" s="151"/>
      <c r="D158" s="33" t="s">
        <v>11</v>
      </c>
      <c r="E158" s="84">
        <f>SUM(E159)</f>
        <v>425</v>
      </c>
      <c r="F158" s="84">
        <f t="shared" si="78"/>
        <v>0</v>
      </c>
      <c r="G158" s="84">
        <f>SUM(G159)</f>
        <v>425</v>
      </c>
      <c r="H158" s="84">
        <f t="shared" ref="H158:I158" si="90">SUM(H159)</f>
        <v>425</v>
      </c>
      <c r="I158" s="84">
        <f t="shared" si="90"/>
        <v>425</v>
      </c>
    </row>
    <row r="159" spans="1:9" ht="25.5" x14ac:dyDescent="0.25">
      <c r="A159" s="152">
        <v>42</v>
      </c>
      <c r="B159" s="153"/>
      <c r="C159" s="154"/>
      <c r="D159" s="33" t="s">
        <v>28</v>
      </c>
      <c r="E159" s="84">
        <v>425</v>
      </c>
      <c r="F159" s="84">
        <f t="shared" si="78"/>
        <v>0</v>
      </c>
      <c r="G159" s="84">
        <v>425</v>
      </c>
      <c r="H159" s="84">
        <v>425</v>
      </c>
      <c r="I159" s="84">
        <v>425</v>
      </c>
    </row>
    <row r="160" spans="1:9" x14ac:dyDescent="0.25">
      <c r="A160" s="158" t="s">
        <v>93</v>
      </c>
      <c r="B160" s="159"/>
      <c r="C160" s="160"/>
      <c r="D160" s="32" t="s">
        <v>94</v>
      </c>
      <c r="E160" s="84"/>
      <c r="F160" s="84">
        <f t="shared" si="78"/>
        <v>0</v>
      </c>
      <c r="G160" s="84"/>
      <c r="H160" s="84"/>
      <c r="I160" s="84"/>
    </row>
    <row r="161" spans="1:9" ht="25.5" x14ac:dyDescent="0.25">
      <c r="A161" s="149">
        <v>4</v>
      </c>
      <c r="B161" s="150"/>
      <c r="C161" s="151"/>
      <c r="D161" s="33" t="s">
        <v>11</v>
      </c>
      <c r="E161" s="84">
        <f>SUM(E162)</f>
        <v>0</v>
      </c>
      <c r="F161" s="84">
        <f t="shared" si="78"/>
        <v>300</v>
      </c>
      <c r="G161" s="84">
        <f>SUM(G162)</f>
        <v>300</v>
      </c>
      <c r="H161" s="84">
        <f t="shared" ref="H161:I161" si="91">SUM(H162)</f>
        <v>0</v>
      </c>
      <c r="I161" s="84">
        <f t="shared" si="91"/>
        <v>0</v>
      </c>
    </row>
    <row r="162" spans="1:9" ht="25.5" x14ac:dyDescent="0.25">
      <c r="A162" s="152">
        <v>42</v>
      </c>
      <c r="B162" s="153"/>
      <c r="C162" s="154"/>
      <c r="D162" s="33" t="s">
        <v>28</v>
      </c>
      <c r="E162" s="84">
        <v>0</v>
      </c>
      <c r="F162" s="84">
        <f t="shared" si="78"/>
        <v>300</v>
      </c>
      <c r="G162" s="84">
        <v>300</v>
      </c>
      <c r="H162" s="84">
        <v>0</v>
      </c>
      <c r="I162" s="84">
        <v>0</v>
      </c>
    </row>
    <row r="163" spans="1:9" x14ac:dyDescent="0.25">
      <c r="A163" s="155" t="s">
        <v>149</v>
      </c>
      <c r="B163" s="156"/>
      <c r="C163" s="157"/>
      <c r="D163" s="31" t="s">
        <v>150</v>
      </c>
      <c r="E163" s="84">
        <f>SUM(E165)</f>
        <v>0</v>
      </c>
      <c r="F163" s="84">
        <f t="shared" si="78"/>
        <v>0</v>
      </c>
      <c r="G163" s="84">
        <f>SUM(G165)</f>
        <v>0</v>
      </c>
      <c r="H163" s="84">
        <f t="shared" ref="H163:I163" si="92">SUM(H165)</f>
        <v>0</v>
      </c>
      <c r="I163" s="84">
        <f t="shared" si="92"/>
        <v>0</v>
      </c>
    </row>
    <row r="164" spans="1:9" x14ac:dyDescent="0.25">
      <c r="A164" s="158" t="s">
        <v>116</v>
      </c>
      <c r="B164" s="159"/>
      <c r="C164" s="160"/>
      <c r="D164" s="32" t="s">
        <v>74</v>
      </c>
      <c r="E164" s="84"/>
      <c r="F164" s="84">
        <f t="shared" si="78"/>
        <v>0</v>
      </c>
      <c r="G164" s="84"/>
      <c r="H164" s="84"/>
      <c r="I164" s="84"/>
    </row>
    <row r="165" spans="1:9" ht="25.5" x14ac:dyDescent="0.25">
      <c r="A165" s="149">
        <v>4</v>
      </c>
      <c r="B165" s="150"/>
      <c r="C165" s="151"/>
      <c r="D165" s="33" t="s">
        <v>11</v>
      </c>
      <c r="E165" s="84">
        <f>SUM(E166)</f>
        <v>0</v>
      </c>
      <c r="F165" s="84">
        <f t="shared" si="78"/>
        <v>0</v>
      </c>
      <c r="G165" s="84">
        <f>SUM(G166)</f>
        <v>0</v>
      </c>
      <c r="H165" s="84">
        <f t="shared" ref="H165:I165" si="93">SUM(H166)</f>
        <v>0</v>
      </c>
      <c r="I165" s="84">
        <f t="shared" si="93"/>
        <v>0</v>
      </c>
    </row>
    <row r="166" spans="1:9" ht="25.5" x14ac:dyDescent="0.25">
      <c r="A166" s="152">
        <v>42</v>
      </c>
      <c r="B166" s="153"/>
      <c r="C166" s="154"/>
      <c r="D166" s="35" t="s">
        <v>28</v>
      </c>
      <c r="E166" s="84">
        <v>0</v>
      </c>
      <c r="F166" s="84">
        <f t="shared" si="78"/>
        <v>0</v>
      </c>
      <c r="G166" s="84">
        <v>0</v>
      </c>
      <c r="H166" s="84">
        <v>0</v>
      </c>
      <c r="I166" s="84">
        <v>0</v>
      </c>
    </row>
    <row r="167" spans="1:9" x14ac:dyDescent="0.25">
      <c r="A167" s="155" t="s">
        <v>128</v>
      </c>
      <c r="B167" s="156"/>
      <c r="C167" s="157"/>
      <c r="D167" s="31" t="s">
        <v>129</v>
      </c>
      <c r="E167" s="84">
        <f>SUM(E168)</f>
        <v>0</v>
      </c>
      <c r="F167" s="84">
        <f t="shared" si="78"/>
        <v>0</v>
      </c>
      <c r="G167" s="84">
        <f>SUM(G168)</f>
        <v>0</v>
      </c>
      <c r="H167" s="84">
        <f t="shared" ref="H167:I167" si="94">SUM(H168)</f>
        <v>0</v>
      </c>
      <c r="I167" s="84">
        <f t="shared" si="94"/>
        <v>0</v>
      </c>
    </row>
    <row r="168" spans="1:9" ht="25.5" x14ac:dyDescent="0.25">
      <c r="A168" s="155" t="s">
        <v>130</v>
      </c>
      <c r="B168" s="156"/>
      <c r="C168" s="157"/>
      <c r="D168" s="31" t="s">
        <v>131</v>
      </c>
      <c r="E168" s="84">
        <f>SUM(E170,E173)</f>
        <v>0</v>
      </c>
      <c r="F168" s="84">
        <f t="shared" si="78"/>
        <v>0</v>
      </c>
      <c r="G168" s="84">
        <f>SUM(G170,G173)</f>
        <v>0</v>
      </c>
      <c r="H168" s="84">
        <f t="shared" ref="H168:I168" si="95">SUM(H170,H173)</f>
        <v>0</v>
      </c>
      <c r="I168" s="84">
        <f t="shared" si="95"/>
        <v>0</v>
      </c>
    </row>
    <row r="169" spans="1:9" x14ac:dyDescent="0.25">
      <c r="A169" s="158" t="s">
        <v>116</v>
      </c>
      <c r="B169" s="159"/>
      <c r="C169" s="160"/>
      <c r="D169" s="32" t="s">
        <v>74</v>
      </c>
      <c r="E169" s="84"/>
      <c r="F169" s="84">
        <f t="shared" si="78"/>
        <v>0</v>
      </c>
      <c r="G169" s="84"/>
      <c r="H169" s="84"/>
      <c r="I169" s="84"/>
    </row>
    <row r="170" spans="1:9" x14ac:dyDescent="0.25">
      <c r="A170" s="149">
        <v>3</v>
      </c>
      <c r="B170" s="150"/>
      <c r="C170" s="151"/>
      <c r="D170" s="33" t="s">
        <v>9</v>
      </c>
      <c r="E170" s="84">
        <f>SUM(E171)</f>
        <v>0</v>
      </c>
      <c r="F170" s="84">
        <f t="shared" si="78"/>
        <v>0</v>
      </c>
      <c r="G170" s="84">
        <f>SUM(G171)</f>
        <v>0</v>
      </c>
      <c r="H170" s="84">
        <f t="shared" ref="H170:I170" si="96">SUM(H171)</f>
        <v>0</v>
      </c>
      <c r="I170" s="84">
        <f t="shared" si="96"/>
        <v>0</v>
      </c>
    </row>
    <row r="171" spans="1:9" x14ac:dyDescent="0.25">
      <c r="A171" s="152">
        <v>31</v>
      </c>
      <c r="B171" s="153"/>
      <c r="C171" s="154"/>
      <c r="D171" s="33" t="s">
        <v>10</v>
      </c>
      <c r="E171" s="84">
        <v>0</v>
      </c>
      <c r="F171" s="84">
        <f t="shared" si="78"/>
        <v>0</v>
      </c>
      <c r="G171" s="84">
        <v>0</v>
      </c>
      <c r="H171" s="84">
        <v>0</v>
      </c>
      <c r="I171" s="84">
        <v>0</v>
      </c>
    </row>
    <row r="172" spans="1:9" x14ac:dyDescent="0.25">
      <c r="A172" s="158" t="s">
        <v>127</v>
      </c>
      <c r="B172" s="159"/>
      <c r="C172" s="160"/>
      <c r="D172" s="32" t="s">
        <v>76</v>
      </c>
      <c r="E172" s="84"/>
      <c r="F172" s="84">
        <f t="shared" si="78"/>
        <v>0</v>
      </c>
      <c r="G172" s="84"/>
      <c r="H172" s="84"/>
      <c r="I172" s="84"/>
    </row>
    <row r="173" spans="1:9" x14ac:dyDescent="0.25">
      <c r="A173" s="149">
        <v>3</v>
      </c>
      <c r="B173" s="150"/>
      <c r="C173" s="151"/>
      <c r="D173" s="33" t="s">
        <v>9</v>
      </c>
      <c r="E173" s="84">
        <f>SUM(E174)</f>
        <v>0</v>
      </c>
      <c r="F173" s="84">
        <f t="shared" si="78"/>
        <v>0</v>
      </c>
      <c r="G173" s="84">
        <f>SUM(G174)</f>
        <v>0</v>
      </c>
      <c r="H173" s="84">
        <f t="shared" ref="H173:I173" si="97">SUM(H174)</f>
        <v>0</v>
      </c>
      <c r="I173" s="84">
        <f t="shared" si="97"/>
        <v>0</v>
      </c>
    </row>
    <row r="174" spans="1:9" x14ac:dyDescent="0.25">
      <c r="A174" s="152">
        <v>31</v>
      </c>
      <c r="B174" s="153"/>
      <c r="C174" s="154"/>
      <c r="D174" s="33" t="s">
        <v>10</v>
      </c>
      <c r="E174" s="84">
        <v>0</v>
      </c>
      <c r="F174" s="84">
        <f t="shared" si="78"/>
        <v>0</v>
      </c>
      <c r="G174" s="84">
        <v>0</v>
      </c>
      <c r="H174" s="84">
        <v>0</v>
      </c>
      <c r="I174" s="84">
        <v>0</v>
      </c>
    </row>
    <row r="175" spans="1:9" x14ac:dyDescent="0.25">
      <c r="A175" s="155" t="s">
        <v>184</v>
      </c>
      <c r="B175" s="156"/>
      <c r="C175" s="157"/>
      <c r="D175" s="95" t="s">
        <v>185</v>
      </c>
      <c r="E175" s="84">
        <f>SUM(E176)</f>
        <v>0</v>
      </c>
      <c r="F175" s="84">
        <f t="shared" si="78"/>
        <v>0</v>
      </c>
      <c r="G175" s="84">
        <f>SUM(G176)</f>
        <v>0</v>
      </c>
      <c r="H175" s="84">
        <f t="shared" ref="H175:I175" si="98">SUM(H176)</f>
        <v>0</v>
      </c>
      <c r="I175" s="84">
        <f t="shared" si="98"/>
        <v>0</v>
      </c>
    </row>
    <row r="176" spans="1:9" x14ac:dyDescent="0.25">
      <c r="A176" s="155" t="s">
        <v>186</v>
      </c>
      <c r="B176" s="156"/>
      <c r="C176" s="157"/>
      <c r="D176" s="95" t="s">
        <v>187</v>
      </c>
      <c r="E176" s="84">
        <f>SUM(E178,E181)</f>
        <v>0</v>
      </c>
      <c r="F176" s="84">
        <f t="shared" si="78"/>
        <v>0</v>
      </c>
      <c r="G176" s="84">
        <f>SUM(G178,G181)</f>
        <v>0</v>
      </c>
      <c r="H176" s="84">
        <f t="shared" ref="H176:I176" si="99">SUM(H178,H181)</f>
        <v>0</v>
      </c>
      <c r="I176" s="84">
        <f t="shared" si="99"/>
        <v>0</v>
      </c>
    </row>
    <row r="177" spans="1:9" ht="25.5" x14ac:dyDescent="0.25">
      <c r="A177" s="158" t="s">
        <v>188</v>
      </c>
      <c r="B177" s="159"/>
      <c r="C177" s="160"/>
      <c r="D177" s="96" t="s">
        <v>189</v>
      </c>
      <c r="E177" s="84"/>
      <c r="F177" s="84">
        <f t="shared" si="78"/>
        <v>0</v>
      </c>
      <c r="G177" s="84"/>
      <c r="H177" s="84"/>
      <c r="I177" s="84"/>
    </row>
    <row r="178" spans="1:9" x14ac:dyDescent="0.25">
      <c r="A178" s="149">
        <v>9</v>
      </c>
      <c r="B178" s="150"/>
      <c r="C178" s="151"/>
      <c r="D178" s="97" t="s">
        <v>171</v>
      </c>
      <c r="E178" s="84">
        <f>SUM(E179)</f>
        <v>0</v>
      </c>
      <c r="F178" s="84">
        <f t="shared" si="78"/>
        <v>0</v>
      </c>
      <c r="G178" s="84">
        <f>SUM(G179)</f>
        <v>0</v>
      </c>
      <c r="H178" s="84">
        <f t="shared" ref="H178:I178" si="100">SUM(H179)</f>
        <v>0</v>
      </c>
      <c r="I178" s="84">
        <f t="shared" si="100"/>
        <v>0</v>
      </c>
    </row>
    <row r="179" spans="1:9" x14ac:dyDescent="0.25">
      <c r="A179" s="152">
        <v>92</v>
      </c>
      <c r="B179" s="153"/>
      <c r="C179" s="154"/>
      <c r="D179" s="97" t="s">
        <v>190</v>
      </c>
      <c r="E179" s="84">
        <v>0</v>
      </c>
      <c r="F179" s="84">
        <f t="shared" si="78"/>
        <v>0</v>
      </c>
      <c r="G179" s="84">
        <v>0</v>
      </c>
      <c r="H179" s="84">
        <v>0</v>
      </c>
      <c r="I179" s="84">
        <v>0</v>
      </c>
    </row>
    <row r="182" spans="1:9" s="30" customFormat="1" x14ac:dyDescent="0.25">
      <c r="A182" s="134" t="s">
        <v>206</v>
      </c>
      <c r="B182" s="134"/>
      <c r="C182" s="134"/>
      <c r="H182" s="111" t="s">
        <v>65</v>
      </c>
    </row>
    <row r="183" spans="1:9" s="30" customFormat="1" x14ac:dyDescent="0.25">
      <c r="A183" s="118" t="s">
        <v>213</v>
      </c>
      <c r="B183" s="119"/>
      <c r="C183" s="119"/>
      <c r="H183" s="111" t="s">
        <v>66</v>
      </c>
    </row>
    <row r="184" spans="1:9" x14ac:dyDescent="0.25">
      <c r="A184" s="134" t="s">
        <v>214</v>
      </c>
      <c r="B184" s="134"/>
      <c r="C184" s="134"/>
    </row>
  </sheetData>
  <mergeCells count="179">
    <mergeCell ref="A44:C44"/>
    <mergeCell ref="A59:C59"/>
    <mergeCell ref="A62:C62"/>
    <mergeCell ref="A63:C63"/>
    <mergeCell ref="A65:C65"/>
    <mergeCell ref="A69:C69"/>
    <mergeCell ref="A70:C70"/>
    <mergeCell ref="A66:C66"/>
    <mergeCell ref="A67:C67"/>
    <mergeCell ref="A56:C56"/>
    <mergeCell ref="A57:C57"/>
    <mergeCell ref="A58:C58"/>
    <mergeCell ref="A60:C60"/>
    <mergeCell ref="A61:C61"/>
    <mergeCell ref="A64:C64"/>
    <mergeCell ref="A174:C174"/>
    <mergeCell ref="A182:C182"/>
    <mergeCell ref="A184:C184"/>
    <mergeCell ref="A167:C167"/>
    <mergeCell ref="A168:C168"/>
    <mergeCell ref="A169:C169"/>
    <mergeCell ref="A170:C170"/>
    <mergeCell ref="A171:C171"/>
    <mergeCell ref="A83:C83"/>
    <mergeCell ref="A97:C97"/>
    <mergeCell ref="A98:C98"/>
    <mergeCell ref="A99:C99"/>
    <mergeCell ref="A100:C100"/>
    <mergeCell ref="A162:C162"/>
    <mergeCell ref="A151:C151"/>
    <mergeCell ref="A152:C152"/>
    <mergeCell ref="A153:C153"/>
    <mergeCell ref="A164:C164"/>
    <mergeCell ref="A165:C165"/>
    <mergeCell ref="A166:C166"/>
    <mergeCell ref="A172:C172"/>
    <mergeCell ref="A173:C173"/>
    <mergeCell ref="A139:C139"/>
    <mergeCell ref="A140:C140"/>
    <mergeCell ref="A1:I1"/>
    <mergeCell ref="A21:C21"/>
    <mergeCell ref="A22:C22"/>
    <mergeCell ref="A23:C23"/>
    <mergeCell ref="A24:C24"/>
    <mergeCell ref="A25:C25"/>
    <mergeCell ref="A29:C29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3:I3"/>
    <mergeCell ref="A5:C5"/>
    <mergeCell ref="A6:D6"/>
    <mergeCell ref="A7:C7"/>
    <mergeCell ref="A8:C8"/>
    <mergeCell ref="A141:C141"/>
    <mergeCell ref="A118:C118"/>
    <mergeCell ref="A119:C119"/>
    <mergeCell ref="A120:C120"/>
    <mergeCell ref="A121:C121"/>
    <mergeCell ref="A117:C117"/>
    <mergeCell ref="A39:C39"/>
    <mergeCell ref="A40:C40"/>
    <mergeCell ref="A41:C41"/>
    <mergeCell ref="A42:C42"/>
    <mergeCell ref="A90:C90"/>
    <mergeCell ref="A91:C91"/>
    <mergeCell ref="A92:C92"/>
    <mergeCell ref="A93:C93"/>
    <mergeCell ref="A84:C84"/>
    <mergeCell ref="A85:C85"/>
    <mergeCell ref="A86:C86"/>
    <mergeCell ref="A87:C87"/>
    <mergeCell ref="A88:C88"/>
    <mergeCell ref="A89:C89"/>
    <mergeCell ref="A77:C77"/>
    <mergeCell ref="A78:C78"/>
    <mergeCell ref="A79:C79"/>
    <mergeCell ref="A80:C80"/>
    <mergeCell ref="A26:C26"/>
    <mergeCell ref="A27:C27"/>
    <mergeCell ref="A28:C28"/>
    <mergeCell ref="A46:C46"/>
    <mergeCell ref="A47:C47"/>
    <mergeCell ref="A48:C48"/>
    <mergeCell ref="A53:C53"/>
    <mergeCell ref="A54:C54"/>
    <mergeCell ref="A55:C55"/>
    <mergeCell ref="A30:C30"/>
    <mergeCell ref="A31:C31"/>
    <mergeCell ref="A45:C45"/>
    <mergeCell ref="A49:C49"/>
    <mergeCell ref="A50:C50"/>
    <mergeCell ref="A36:C36"/>
    <mergeCell ref="A37:C37"/>
    <mergeCell ref="A38:C38"/>
    <mergeCell ref="A52:C52"/>
    <mergeCell ref="A51:C51"/>
    <mergeCell ref="A43:C43"/>
    <mergeCell ref="A32:C32"/>
    <mergeCell ref="A33:C33"/>
    <mergeCell ref="A34:C34"/>
    <mergeCell ref="A35:C35"/>
    <mergeCell ref="A135:C135"/>
    <mergeCell ref="A136:C136"/>
    <mergeCell ref="A137:C137"/>
    <mergeCell ref="A96:C96"/>
    <mergeCell ref="A116:C116"/>
    <mergeCell ref="A122:C122"/>
    <mergeCell ref="A123:C123"/>
    <mergeCell ref="A124:C124"/>
    <mergeCell ref="A125:C125"/>
    <mergeCell ref="A131:C131"/>
    <mergeCell ref="A132:C132"/>
    <mergeCell ref="A133:C133"/>
    <mergeCell ref="A134:C134"/>
    <mergeCell ref="A126:C126"/>
    <mergeCell ref="A127:C127"/>
    <mergeCell ref="A128:C128"/>
    <mergeCell ref="A129:C129"/>
    <mergeCell ref="A130:C130"/>
    <mergeCell ref="A111:C111"/>
    <mergeCell ref="A112:C112"/>
    <mergeCell ref="A109:C109"/>
    <mergeCell ref="A110:C110"/>
    <mergeCell ref="A105:C105"/>
    <mergeCell ref="A106:C106"/>
    <mergeCell ref="A138:C138"/>
    <mergeCell ref="A144:C144"/>
    <mergeCell ref="A145:C145"/>
    <mergeCell ref="A146:C146"/>
    <mergeCell ref="A175:C175"/>
    <mergeCell ref="A176:C176"/>
    <mergeCell ref="A177:C177"/>
    <mergeCell ref="A178:C178"/>
    <mergeCell ref="A179:C179"/>
    <mergeCell ref="A147:C147"/>
    <mergeCell ref="A148:C148"/>
    <mergeCell ref="A149:C149"/>
    <mergeCell ref="A163:C163"/>
    <mergeCell ref="A154:C154"/>
    <mergeCell ref="A155:C155"/>
    <mergeCell ref="A156:C156"/>
    <mergeCell ref="A142:C142"/>
    <mergeCell ref="A143:C143"/>
    <mergeCell ref="A150:C150"/>
    <mergeCell ref="A157:C157"/>
    <mergeCell ref="A158:C158"/>
    <mergeCell ref="A159:C159"/>
    <mergeCell ref="A160:C160"/>
    <mergeCell ref="A161:C161"/>
    <mergeCell ref="A108:C108"/>
    <mergeCell ref="A113:C113"/>
    <mergeCell ref="A114:C114"/>
    <mergeCell ref="A115:C115"/>
    <mergeCell ref="A94:C94"/>
    <mergeCell ref="A95:C95"/>
    <mergeCell ref="A101:C101"/>
    <mergeCell ref="A102:C102"/>
    <mergeCell ref="A103:C103"/>
    <mergeCell ref="A104:C104"/>
    <mergeCell ref="A82:C82"/>
    <mergeCell ref="A71:C71"/>
    <mergeCell ref="A72:C72"/>
    <mergeCell ref="A73:C73"/>
    <mergeCell ref="A74:C74"/>
    <mergeCell ref="A75:C75"/>
    <mergeCell ref="A76:C76"/>
    <mergeCell ref="A68:C68"/>
    <mergeCell ref="A107:C107"/>
    <mergeCell ref="A81:C81"/>
  </mergeCells>
  <pageMargins left="0.70866141732283472" right="0.31496062992125984" top="0.35433070866141736" bottom="0.35433070866141736" header="0.31496062992125984" footer="0.31496062992125984"/>
  <pageSetup paperSize="9" scale="75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spuid</cp:lastModifiedBy>
  <cp:lastPrinted>2025-03-04T09:08:54Z</cp:lastPrinted>
  <dcterms:created xsi:type="dcterms:W3CDTF">2022-08-12T12:51:27Z</dcterms:created>
  <dcterms:modified xsi:type="dcterms:W3CDTF">2025-03-04T09:08:59Z</dcterms:modified>
</cp:coreProperties>
</file>