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Documents\FINANCIJSKI PLANOVI\Škola\"/>
    </mc:Choice>
  </mc:AlternateContent>
  <xr:revisionPtr revIDLastSave="0" documentId="13_ncr:1_{0C7135FA-5255-4963-B472-5B18B803B9E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2" i="7" l="1"/>
  <c r="F99" i="7"/>
  <c r="F94" i="7"/>
  <c r="F93" i="7" s="1"/>
  <c r="F91" i="7" s="1"/>
  <c r="F90" i="7"/>
  <c r="F87" i="7"/>
  <c r="F84" i="7"/>
  <c r="F80" i="7"/>
  <c r="F75" i="7"/>
  <c r="F70" i="7"/>
  <c r="F66" i="7"/>
  <c r="F62" i="7"/>
  <c r="F58" i="7"/>
  <c r="F57" i="7"/>
  <c r="F56" i="7"/>
  <c r="F52" i="7"/>
  <c r="F48" i="7"/>
  <c r="F44" i="7"/>
  <c r="F40" i="7"/>
  <c r="F39" i="7"/>
  <c r="F34" i="7"/>
  <c r="F33" i="7"/>
  <c r="F32" i="7"/>
  <c r="F28" i="7"/>
  <c r="F25" i="7"/>
  <c r="F24" i="7"/>
  <c r="F21" i="7"/>
  <c r="F20" i="7"/>
  <c r="F16" i="7"/>
  <c r="F12" i="7"/>
  <c r="F11" i="7"/>
  <c r="G55" i="7"/>
  <c r="E55" i="7"/>
  <c r="E53" i="7" s="1"/>
  <c r="G38" i="7"/>
  <c r="G36" i="7" s="1"/>
  <c r="F38" i="7"/>
  <c r="F36" i="7" s="1"/>
  <c r="E38" i="7"/>
  <c r="E36" i="7" s="1"/>
  <c r="I38" i="7"/>
  <c r="I36" i="7" s="1"/>
  <c r="H38" i="7"/>
  <c r="H36" i="7" s="1"/>
  <c r="G63" i="3"/>
  <c r="E63" i="3"/>
  <c r="F64" i="3"/>
  <c r="F63" i="3" s="1"/>
  <c r="F45" i="3"/>
  <c r="F72" i="3"/>
  <c r="F71" i="3"/>
  <c r="F70" i="3"/>
  <c r="F69" i="3"/>
  <c r="F67" i="3"/>
  <c r="F62" i="3"/>
  <c r="F61" i="3"/>
  <c r="F60" i="3"/>
  <c r="F59" i="3"/>
  <c r="F58" i="3"/>
  <c r="F56" i="3"/>
  <c r="F55" i="3"/>
  <c r="F54" i="3"/>
  <c r="F53" i="3"/>
  <c r="F52" i="3"/>
  <c r="F51" i="3"/>
  <c r="F50" i="3"/>
  <c r="F49" i="3"/>
  <c r="F48" i="3"/>
  <c r="F46" i="3"/>
  <c r="F44" i="3"/>
  <c r="F43" i="3"/>
  <c r="F42" i="3"/>
  <c r="F26" i="3"/>
  <c r="F25" i="3"/>
  <c r="F31" i="3"/>
  <c r="F30" i="3"/>
  <c r="F29" i="3"/>
  <c r="F28" i="3"/>
  <c r="F23" i="3"/>
  <c r="F21" i="3"/>
  <c r="F19" i="3"/>
  <c r="F18" i="3"/>
  <c r="F17" i="3"/>
  <c r="F16" i="3"/>
  <c r="F15" i="3"/>
  <c r="F14" i="3"/>
  <c r="F13" i="3"/>
  <c r="I12" i="3"/>
  <c r="H12" i="3"/>
  <c r="G12" i="3"/>
  <c r="E12" i="3"/>
  <c r="E101" i="7"/>
  <c r="E98" i="7"/>
  <c r="E93" i="7"/>
  <c r="E91" i="7" s="1"/>
  <c r="E89" i="7"/>
  <c r="E86" i="7"/>
  <c r="E83" i="7"/>
  <c r="E79" i="7"/>
  <c r="E77" i="7" s="1"/>
  <c r="E74" i="7"/>
  <c r="E72" i="7" s="1"/>
  <c r="E71" i="7" s="1"/>
  <c r="E69" i="7"/>
  <c r="E67" i="7" s="1"/>
  <c r="E65" i="7"/>
  <c r="E63" i="7" s="1"/>
  <c r="E61" i="7"/>
  <c r="E59" i="7" s="1"/>
  <c r="E51" i="7"/>
  <c r="E49" i="7" s="1"/>
  <c r="E47" i="7"/>
  <c r="E45" i="7" s="1"/>
  <c r="E43" i="7"/>
  <c r="E41" i="7" s="1"/>
  <c r="E31" i="7"/>
  <c r="E29" i="7" s="1"/>
  <c r="E27" i="7"/>
  <c r="E23" i="7"/>
  <c r="E19" i="7"/>
  <c r="E15" i="7"/>
  <c r="E13" i="7" s="1"/>
  <c r="E10" i="7"/>
  <c r="E8" i="7" s="1"/>
  <c r="E68" i="3"/>
  <c r="E66" i="3"/>
  <c r="E57" i="3"/>
  <c r="E47" i="3"/>
  <c r="E41" i="3"/>
  <c r="E40" i="3" s="1"/>
  <c r="E32" i="3"/>
  <c r="E27" i="3"/>
  <c r="E24" i="3"/>
  <c r="E22" i="3"/>
  <c r="E20" i="3"/>
  <c r="I93" i="7"/>
  <c r="I91" i="7" s="1"/>
  <c r="H93" i="7"/>
  <c r="H91" i="7" s="1"/>
  <c r="G93" i="7"/>
  <c r="G91" i="7" s="1"/>
  <c r="I22" i="3"/>
  <c r="H22" i="3"/>
  <c r="E81" i="7" l="1"/>
  <c r="F55" i="7"/>
  <c r="E35" i="7"/>
  <c r="E17" i="7"/>
  <c r="E7" i="7" s="1"/>
  <c r="E96" i="7"/>
  <c r="E95" i="7" s="1"/>
  <c r="F12" i="3"/>
  <c r="E11" i="3"/>
  <c r="E10" i="3" s="1"/>
  <c r="E65" i="3"/>
  <c r="I101" i="7"/>
  <c r="H101" i="7"/>
  <c r="I98" i="7"/>
  <c r="H98" i="7"/>
  <c r="I89" i="7"/>
  <c r="H89" i="7"/>
  <c r="I86" i="7"/>
  <c r="H86" i="7"/>
  <c r="I83" i="7"/>
  <c r="H83" i="7"/>
  <c r="I79" i="7"/>
  <c r="I77" i="7" s="1"/>
  <c r="H79" i="7"/>
  <c r="H77" i="7" s="1"/>
  <c r="I74" i="7"/>
  <c r="I72" i="7" s="1"/>
  <c r="I71" i="7" s="1"/>
  <c r="H74" i="7"/>
  <c r="H72" i="7" s="1"/>
  <c r="H71" i="7" s="1"/>
  <c r="I69" i="7"/>
  <c r="I67" i="7" s="1"/>
  <c r="H69" i="7"/>
  <c r="H67" i="7" s="1"/>
  <c r="I65" i="7"/>
  <c r="I63" i="7" s="1"/>
  <c r="H65" i="7"/>
  <c r="H63" i="7" s="1"/>
  <c r="I61" i="7"/>
  <c r="I59" i="7" s="1"/>
  <c r="H61" i="7"/>
  <c r="H59" i="7" s="1"/>
  <c r="I55" i="7"/>
  <c r="I53" i="7" s="1"/>
  <c r="H55" i="7"/>
  <c r="H53" i="7" s="1"/>
  <c r="I51" i="7"/>
  <c r="I49" i="7" s="1"/>
  <c r="H51" i="7"/>
  <c r="H49" i="7" s="1"/>
  <c r="I47" i="7"/>
  <c r="I45" i="7" s="1"/>
  <c r="H47" i="7"/>
  <c r="H45" i="7" s="1"/>
  <c r="I43" i="7"/>
  <c r="I41" i="7" s="1"/>
  <c r="H43" i="7"/>
  <c r="H41" i="7" s="1"/>
  <c r="I31" i="7"/>
  <c r="I29" i="7" s="1"/>
  <c r="H31" i="7"/>
  <c r="H29" i="7" s="1"/>
  <c r="I27" i="7"/>
  <c r="H27" i="7"/>
  <c r="I23" i="7"/>
  <c r="H23" i="7"/>
  <c r="I19" i="7"/>
  <c r="H19" i="7"/>
  <c r="I15" i="7"/>
  <c r="I13" i="7" s="1"/>
  <c r="H15" i="7"/>
  <c r="H13" i="7" s="1"/>
  <c r="I10" i="7"/>
  <c r="I8" i="7" s="1"/>
  <c r="H10" i="7"/>
  <c r="H8" i="7" s="1"/>
  <c r="G101" i="7"/>
  <c r="F101" i="7"/>
  <c r="G98" i="7"/>
  <c r="F98" i="7"/>
  <c r="G51" i="7"/>
  <c r="G49" i="7" s="1"/>
  <c r="F51" i="7"/>
  <c r="F49" i="7" s="1"/>
  <c r="G89" i="7"/>
  <c r="G86" i="7"/>
  <c r="G83" i="7"/>
  <c r="G79" i="7"/>
  <c r="G77" i="7" s="1"/>
  <c r="G74" i="7"/>
  <c r="G72" i="7" s="1"/>
  <c r="G71" i="7" s="1"/>
  <c r="G69" i="7"/>
  <c r="G67" i="7" s="1"/>
  <c r="G65" i="7"/>
  <c r="G63" i="7" s="1"/>
  <c r="G61" i="7"/>
  <c r="G59" i="7" s="1"/>
  <c r="G53" i="7"/>
  <c r="G47" i="7"/>
  <c r="G45" i="7" s="1"/>
  <c r="G43" i="7"/>
  <c r="G41" i="7" s="1"/>
  <c r="G31" i="7"/>
  <c r="G29" i="7" s="1"/>
  <c r="G27" i="7"/>
  <c r="G23" i="7"/>
  <c r="G19" i="7"/>
  <c r="G15" i="7"/>
  <c r="G13" i="7" s="1"/>
  <c r="G10" i="7"/>
  <c r="G8" i="7" s="1"/>
  <c r="I68" i="3"/>
  <c r="H68" i="3"/>
  <c r="I66" i="3"/>
  <c r="H66" i="3"/>
  <c r="I57" i="3"/>
  <c r="H57" i="3"/>
  <c r="I47" i="3"/>
  <c r="H47" i="3"/>
  <c r="I41" i="3"/>
  <c r="H41" i="3"/>
  <c r="G68" i="3"/>
  <c r="G66" i="3"/>
  <c r="G57" i="3"/>
  <c r="G47" i="3"/>
  <c r="G41" i="3"/>
  <c r="I32" i="3"/>
  <c r="H32" i="3"/>
  <c r="I27" i="3"/>
  <c r="H27" i="3"/>
  <c r="I24" i="3"/>
  <c r="H24" i="3"/>
  <c r="I20" i="3"/>
  <c r="H20" i="3"/>
  <c r="G32" i="3"/>
  <c r="G27" i="3"/>
  <c r="G24" i="3"/>
  <c r="G22" i="3"/>
  <c r="G20" i="3"/>
  <c r="G40" i="3" l="1"/>
  <c r="E6" i="7"/>
  <c r="H81" i="7"/>
  <c r="H76" i="7" s="1"/>
  <c r="G81" i="7"/>
  <c r="I81" i="7"/>
  <c r="H35" i="7"/>
  <c r="I35" i="7"/>
  <c r="G35" i="7"/>
  <c r="E76" i="7"/>
  <c r="E39" i="3"/>
  <c r="H65" i="3"/>
  <c r="H63" i="3" s="1"/>
  <c r="I40" i="3"/>
  <c r="I65" i="3"/>
  <c r="I63" i="3" s="1"/>
  <c r="I17" i="7"/>
  <c r="I7" i="7" s="1"/>
  <c r="G65" i="3"/>
  <c r="H17" i="7"/>
  <c r="H7" i="7" s="1"/>
  <c r="H40" i="3"/>
  <c r="H96" i="7"/>
  <c r="H95" i="7" s="1"/>
  <c r="I96" i="7"/>
  <c r="I95" i="7" s="1"/>
  <c r="G96" i="7"/>
  <c r="G95" i="7" s="1"/>
  <c r="F96" i="7"/>
  <c r="F95" i="7" s="1"/>
  <c r="G17" i="7"/>
  <c r="G7" i="7" s="1"/>
  <c r="I11" i="3"/>
  <c r="I10" i="3" s="1"/>
  <c r="H11" i="3"/>
  <c r="H10" i="3" s="1"/>
  <c r="G11" i="3"/>
  <c r="G10" i="3" s="1"/>
  <c r="F27" i="7"/>
  <c r="F69" i="7"/>
  <c r="F67" i="7" s="1"/>
  <c r="F61" i="7"/>
  <c r="F59" i="7" s="1"/>
  <c r="F23" i="7"/>
  <c r="F19" i="7"/>
  <c r="F43" i="7"/>
  <c r="F41" i="7" s="1"/>
  <c r="F89" i="7"/>
  <c r="F86" i="7"/>
  <c r="F83" i="7"/>
  <c r="F79" i="7"/>
  <c r="F77" i="7" s="1"/>
  <c r="F74" i="7"/>
  <c r="F72" i="7" s="1"/>
  <c r="F71" i="7" s="1"/>
  <c r="F65" i="7"/>
  <c r="F63" i="7" s="1"/>
  <c r="F53" i="7"/>
  <c r="F47" i="7"/>
  <c r="F45" i="7" s="1"/>
  <c r="F31" i="7"/>
  <c r="F29" i="7" s="1"/>
  <c r="F15" i="7"/>
  <c r="F13" i="7" s="1"/>
  <c r="F10" i="7"/>
  <c r="F8" i="7" s="1"/>
  <c r="F24" i="3"/>
  <c r="F68" i="3"/>
  <c r="F66" i="3"/>
  <c r="F57" i="3"/>
  <c r="F47" i="3"/>
  <c r="F41" i="3"/>
  <c r="F32" i="3"/>
  <c r="F27" i="3"/>
  <c r="F22" i="3"/>
  <c r="F20" i="3"/>
  <c r="H6" i="7" l="1"/>
  <c r="F40" i="3"/>
  <c r="F81" i="7"/>
  <c r="F35" i="7"/>
  <c r="I76" i="7"/>
  <c r="I6" i="7" s="1"/>
  <c r="G76" i="7"/>
  <c r="G6" i="7" s="1"/>
  <c r="H39" i="3"/>
  <c r="F11" i="3"/>
  <c r="F10" i="3" s="1"/>
  <c r="I39" i="3"/>
  <c r="G39" i="3"/>
  <c r="F17" i="7"/>
  <c r="F7" i="7" s="1"/>
  <c r="F65" i="3"/>
  <c r="F76" i="7" l="1"/>
  <c r="F6" i="7" s="1"/>
  <c r="F39" i="3"/>
</calcChain>
</file>

<file path=xl/sharedStrings.xml><?xml version="1.0" encoding="utf-8"?>
<sst xmlns="http://schemas.openxmlformats.org/spreadsheetml/2006/main" count="364" uniqueCount="171">
  <si>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</si>
  <si>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</si>
  <si>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</si>
  <si>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</si>
  <si>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</si>
  <si>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</si>
  <si>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</si>
  <si>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</si>
  <si>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</si>
  <si>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</si>
  <si>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</si>
  <si>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</si>
  <si>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</si>
  <si>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</si>
  <si>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</si>
  <si>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</si>
  <si>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</si>
  <si>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</si>
  <si>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</si>
  <si>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</si>
  <si>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</si>
  <si>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</si>
  <si>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</si>
  <si>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</si>
  <si>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</si>
  <si>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</si>
  <si>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</si>
  <si>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</si>
  <si>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</si>
  <si>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</si>
  <si>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</si>
  <si>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</si>
  <si>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</si>
  <si>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</si>
  <si>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</si>
  <si>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</si>
  <si>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</si>
  <si>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</si>
  <si>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</si>
  <si>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</si>
  <si>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</si>
  <si>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</si>
  <si>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</si>
  <si>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</si>
  <si>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</si>
  <si>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</si>
  <si>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</si>
  <si>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</si>
  <si>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</si>
  <si>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</si>
  <si>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</si>
  <si>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</si>
  <si>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</si>
  <si>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</si>
  <si>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</si>
  <si>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</si>
  <si>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</si>
  <si>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Prihodi od imovine</t>
  </si>
  <si>
    <t>Prihodi od administrativnih pristojbi i po posebnim propisima</t>
  </si>
  <si>
    <t>Prihodi od prodaje proizvoda i roba te pruženih usluga i prihodi od donacija</t>
  </si>
  <si>
    <t>Prihodi od prodaje neproizvedene dugotrajne imovine</t>
  </si>
  <si>
    <t>Financijski rashodi</t>
  </si>
  <si>
    <t>09 Obrazovanje</t>
  </si>
  <si>
    <t>092 Srednjoškolsko obrazovanje</t>
  </si>
  <si>
    <t>0922 Više srednjoškolsko obrazovanje</t>
  </si>
  <si>
    <t>PROGRAM 2201</t>
  </si>
  <si>
    <t>REDOVNA DJELATNOST SREDNJIH ŠKOLA - MINIMALNI STANDARD</t>
  </si>
  <si>
    <t>Aktivnost A220101</t>
  </si>
  <si>
    <t>Izvor financiranja 48007</t>
  </si>
  <si>
    <t>Aktivnost A220102</t>
  </si>
  <si>
    <t>MATERIJALNI RASHODI SŠ PO STVARNOM TROŠKU</t>
  </si>
  <si>
    <t>Decentralizirana sredstva za srednje škole</t>
  </si>
  <si>
    <t>Aktivnost A220103</t>
  </si>
  <si>
    <t>MATERIJALNI RASHODI SŠ - DRUGI IZVORI</t>
  </si>
  <si>
    <t>Izvor financiranja 32400</t>
  </si>
  <si>
    <t>Vlastiti prihodi srednjih škola</t>
  </si>
  <si>
    <t>Izvor financiranja 47400</t>
  </si>
  <si>
    <t>Prihodi za posebne namjene za srednje škole</t>
  </si>
  <si>
    <t>Aktivnost A220104</t>
  </si>
  <si>
    <t>PLAĆE I DRUGI RASHODI ZA ZAPOSLENE SREDNJIH ŠKOLA</t>
  </si>
  <si>
    <t>Izvor financiranja 53082</t>
  </si>
  <si>
    <t>Ministarstvo znanosti i obrazovanja za srednje škole</t>
  </si>
  <si>
    <t>PROGRAM 2301</t>
  </si>
  <si>
    <t>PROGRAMI OBRAZOVANJA IZNAD STANDARDA</t>
  </si>
  <si>
    <t>Izvor financiranja 55359</t>
  </si>
  <si>
    <t>Grad Pula za proračunske korisnike</t>
  </si>
  <si>
    <t>Aktivnost A230143</t>
  </si>
  <si>
    <t>Aktivnost A230148</t>
  </si>
  <si>
    <t>FINANCIRANJE UČENIKA S POSEBNIM POTREBAMA</t>
  </si>
  <si>
    <t>Aktivnost A230168</t>
  </si>
  <si>
    <t>EU PROJEKTI KOD PRORAČUNSKIH KORISNIKA</t>
  </si>
  <si>
    <t>Izvor financiranja 51999</t>
  </si>
  <si>
    <t>Prihodi od EU projekata - ostalo</t>
  </si>
  <si>
    <t>Aktivnost A230184</t>
  </si>
  <si>
    <t>ZAVIČAJNA NASTAVA</t>
  </si>
  <si>
    <t>Izvor financiranja 11001</t>
  </si>
  <si>
    <t>Nenamjenski prihodi i primici</t>
  </si>
  <si>
    <t>PROGRAM 2402</t>
  </si>
  <si>
    <t>INVESTICIJSKO ODRŽAVANJE SREDNJIH ŠKOLA</t>
  </si>
  <si>
    <t>Aktivnost A240201</t>
  </si>
  <si>
    <t>INVESTICIJSKO ODRŽAVANJE SŠ - MINIMALNI STANDARD</t>
  </si>
  <si>
    <t>PROGRAM 2406</t>
  </si>
  <si>
    <t>OPREMANJE U SREDNJIM ŠKOLAMA</t>
  </si>
  <si>
    <t>Kapitalni projekt K240601</t>
  </si>
  <si>
    <t>ŠKOLSKI NAMJEŠTAJ I OPREMA</t>
  </si>
  <si>
    <t>Izvor financiranja 62400</t>
  </si>
  <si>
    <t xml:space="preserve">Donacije za srednje škole </t>
  </si>
  <si>
    <t>Kapitalni projekt K240602</t>
  </si>
  <si>
    <t>OPREMANJE BIBLIOTEKE</t>
  </si>
  <si>
    <t>Europski socijalni fond</t>
  </si>
  <si>
    <t>Izvor financiranja 51100</t>
  </si>
  <si>
    <t>Strukturni fondovi EU</t>
  </si>
  <si>
    <t>UKUPNO</t>
  </si>
  <si>
    <t>Ukupno</t>
  </si>
  <si>
    <t>Prihodi od EU projekata-ostalo</t>
  </si>
  <si>
    <t>Decentralizirana sredstva za kapitalno srednje škole</t>
  </si>
  <si>
    <t>Donacije za srednje škole</t>
  </si>
  <si>
    <t>Agencija za odgoj i obrazovanje za proračunske korisnike</t>
  </si>
  <si>
    <t>MATERIJALNI RASHODI SŠ PO KRITERIJIMA</t>
  </si>
  <si>
    <t>Aktivnost A230176</t>
  </si>
  <si>
    <t>DRŽAVNO NATJECANJE</t>
  </si>
  <si>
    <t>Izvor financiranja 53080</t>
  </si>
  <si>
    <t>1.925 eur / 14.504 kn</t>
  </si>
  <si>
    <t>IZLOŽBA UČENIČKIH RADOVA</t>
  </si>
  <si>
    <t>Aktivnost A230162</t>
  </si>
  <si>
    <t>NAKNADA ZA ŽUPANIJSKO STRUČNO VIJEĆE</t>
  </si>
  <si>
    <t>PROGRAM 9211</t>
  </si>
  <si>
    <t>MOZAIK 5</t>
  </si>
  <si>
    <t>Tekući projekt T921101</t>
  </si>
  <si>
    <t>PROVEDBA PROJEKTA MOZAIK 5</t>
  </si>
  <si>
    <t>565.261 eur / 4.258.959 kn</t>
  </si>
  <si>
    <t>565.061 eur / 4.257.452 kn</t>
  </si>
  <si>
    <t>557.907 eur / 4.203.550 kn</t>
  </si>
  <si>
    <t>557.707 eur / 4.202.043 kn</t>
  </si>
  <si>
    <t>7.354 eur / 55.409 kn</t>
  </si>
  <si>
    <t>Predsjednica Školskog odbora</t>
  </si>
  <si>
    <t>Jasminka Brlas, prof.</t>
  </si>
  <si>
    <t>Kapitalni projekt K240604</t>
  </si>
  <si>
    <t>OPREMANJE KABINETA</t>
  </si>
  <si>
    <t>590.531 eur / 4.449.356 kn</t>
  </si>
  <si>
    <t>7.684 eur / 57.895 kn</t>
  </si>
  <si>
    <t>592.456 eur / 4.463.860 kn</t>
  </si>
  <si>
    <t>584.772 eur / 4.405.965 kn</t>
  </si>
  <si>
    <t>Razlika</t>
  </si>
  <si>
    <t>1. izmjene i dopune Plana za 2023.</t>
  </si>
  <si>
    <t>Plan za 2023.**</t>
  </si>
  <si>
    <t>654.991,60 eur / 4.935.034,21 kn</t>
  </si>
  <si>
    <t>663.176,58 eur / 4.996.703,94 kn</t>
  </si>
  <si>
    <t>652.112,43 eur / 4.913.341,10 kn</t>
  </si>
  <si>
    <t>11.064,15 eur / 83.362,84 kn</t>
  </si>
  <si>
    <t>8.184,98 eur / 61.669,73 kn</t>
  </si>
  <si>
    <t>64.460,60 eur / 485.678,21 kn</t>
  </si>
  <si>
    <t>70.720,58 eur / 532.843,94 kn</t>
  </si>
  <si>
    <t>67.340,43 eur / 507.376,10 kn</t>
  </si>
  <si>
    <t>3.380,15 eur / 25.467,84 kn</t>
  </si>
  <si>
    <t>6.259,98 eur / 47.165,73 kn</t>
  </si>
  <si>
    <t>Ministarstvo rada, mirovinskog sustava, obitelji i socijalne politike za proračunske korisnike</t>
  </si>
  <si>
    <t>Ostali rashodi</t>
  </si>
  <si>
    <t>Aktivnost A230102</t>
  </si>
  <si>
    <t>ŽUPANIJSKA NATJECANJA</t>
  </si>
  <si>
    <t>Aktivnost A230209</t>
  </si>
  <si>
    <t>MENSTRUALNE I HIGIJENSKE POTREPŠTINE</t>
  </si>
  <si>
    <t>Izvor financiranja 53102</t>
  </si>
  <si>
    <t>KLASA: 400-02/23-01/1</t>
  </si>
  <si>
    <t>1. IZMJENE I DOPUNE FINANCIJSKOG PLANA ŠKOLE PRIMIJENJENIH UMJETNOSTI I DIZAJNA - PULA 
ZA 2023. I PROJEKCIJA ZA 2024. I 2025. GODINU</t>
  </si>
  <si>
    <t>Pula, 14. srpnja 2023.</t>
  </si>
  <si>
    <t>UR.BROJ: 2168-16-8</t>
  </si>
  <si>
    <t>UR.BROJ: 2168-16-9</t>
  </si>
  <si>
    <t>UR.BROJ: 2168-16-10</t>
  </si>
  <si>
    <t>UR.BROJ: 2168-16-11</t>
  </si>
  <si>
    <t>UR.BROJ: 2168-16-12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</si>
</sst>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 applyProtection="1">
      <alignment horizontal="left" vertical="center"/>
    </xf>
    <xf numFmtId="0" fontId="0" fillId="0" borderId="0" xfId="0" applyFont="1"/>
    <xf numFmtId="3" fontId="10" fillId="2" borderId="4" xfId="0" applyNumberFormat="1" applyFont="1" applyFill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2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3" fontId="9" fillId="2" borderId="4" xfId="0" applyNumberFormat="1" applyFont="1" applyFill="1" applyBorder="1" applyAlignment="1">
      <alignment horizontal="right"/>
    </xf>
    <xf numFmtId="0" fontId="23" fillId="0" borderId="0" xfId="0" applyFont="1"/>
    <xf numFmtId="49" fontId="0" fillId="0" borderId="0" xfId="0" applyNumberFormat="1"/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11" fillId="4" borderId="3" xfId="0" applyNumberFormat="1" applyFont="1" applyFill="1" applyBorder="1" applyAlignment="1" applyProtection="1">
      <alignment horizontal="center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6" fillId="4" borderId="3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  <xf numFmtId="0" fontId="25" fillId="0" borderId="0" xfId="0" applyFont="1"/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11" fillId="3" borderId="3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3" borderId="3" xfId="0" applyNumberFormat="1" applyFont="1" applyFill="1" applyBorder="1" applyAlignment="1" applyProtection="1">
      <alignment horizontal="right" wrapText="1"/>
    </xf>
    <xf numFmtId="3" fontId="11" fillId="4" borderId="1" xfId="0" quotePrefix="1" applyNumberFormat="1" applyFont="1" applyFill="1" applyBorder="1" applyAlignment="1">
      <alignment horizontal="right"/>
    </xf>
    <xf numFmtId="49" fontId="11" fillId="3" borderId="3" xfId="0" applyNumberFormat="1" applyFont="1" applyFill="1" applyBorder="1" applyAlignment="1">
      <alignment horizontal="right"/>
    </xf>
    <xf numFmtId="49" fontId="11" fillId="0" borderId="3" xfId="0" applyNumberFormat="1" applyFont="1" applyFill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49" fontId="11" fillId="4" borderId="3" xfId="0" applyNumberFormat="1" applyFont="1" applyFill="1" applyBorder="1" applyAlignment="1">
      <alignment horizontal="right"/>
    </xf>
    <xf numFmtId="4" fontId="24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11" fillId="4" borderId="3" xfId="0" applyNumberFormat="1" applyFont="1" applyFill="1" applyBorder="1" applyAlignment="1" applyProtection="1">
      <alignment horizontal="center"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4" fontId="10" fillId="2" borderId="4" xfId="0" applyNumberFormat="1" applyFont="1" applyFill="1" applyBorder="1" applyAlignment="1">
      <alignment horizontal="right"/>
    </xf>
    <xf numFmtId="4" fontId="0" fillId="0" borderId="0" xfId="0" applyNumberFormat="1"/>
    <xf numFmtId="4" fontId="23" fillId="0" borderId="0" xfId="0" applyNumberFormat="1" applyFont="1"/>
    <xf numFmtId="4" fontId="9" fillId="2" borderId="4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26" fillId="0" borderId="0" xfId="0" applyFont="1"/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workbookViewId="0">
      <selection activeCell="E38" sqref="E38"/>
    </sheetView>
  </sheetViews>
  <sheetFormatPr defaultRowHeight="15" x14ac:dyDescent="0.25"/>
  <cols>
    <col min="5" max="6" width="25.28515625" customWidth="1"/>
    <col min="7" max="7" width="26.85546875" bestFit="1" customWidth="1"/>
    <col min="8" max="8" width="29.42578125" bestFit="1" customWidth="1"/>
    <col min="9" max="10" width="25.28515625" customWidth="1"/>
  </cols>
  <sheetData>
    <row r="1" spans="1:10" ht="42" customHeight="1" x14ac:dyDescent="0.25">
      <c r="A1" s="101" t="s">
        <v>164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101" t="s">
        <v>33</v>
      </c>
      <c r="B3" s="101"/>
      <c r="C3" s="101"/>
      <c r="D3" s="101"/>
      <c r="E3" s="101"/>
      <c r="F3" s="101"/>
      <c r="G3" s="101"/>
      <c r="H3" s="101"/>
      <c r="I3" s="103"/>
      <c r="J3" s="103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101" t="s">
        <v>41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4" t="s">
        <v>44</v>
      </c>
    </row>
    <row r="7" spans="1:10" ht="25.5" x14ac:dyDescent="0.25">
      <c r="A7" s="34"/>
      <c r="B7" s="35"/>
      <c r="C7" s="35"/>
      <c r="D7" s="36"/>
      <c r="E7" s="37"/>
      <c r="F7" s="4" t="s">
        <v>145</v>
      </c>
      <c r="G7" s="4" t="s">
        <v>143</v>
      </c>
      <c r="H7" s="4" t="s">
        <v>144</v>
      </c>
      <c r="I7" s="4" t="s">
        <v>48</v>
      </c>
      <c r="J7" s="4" t="s">
        <v>49</v>
      </c>
    </row>
    <row r="8" spans="1:10" x14ac:dyDescent="0.25">
      <c r="A8" s="104" t="s">
        <v>0</v>
      </c>
      <c r="B8" s="105"/>
      <c r="C8" s="105"/>
      <c r="D8" s="105"/>
      <c r="E8" s="106"/>
      <c r="F8" s="38" t="s">
        <v>139</v>
      </c>
      <c r="G8" s="84" t="s">
        <v>151</v>
      </c>
      <c r="H8" s="79" t="s">
        <v>146</v>
      </c>
      <c r="I8" s="38" t="s">
        <v>130</v>
      </c>
      <c r="J8" s="38" t="s">
        <v>131</v>
      </c>
    </row>
    <row r="9" spans="1:10" x14ac:dyDescent="0.25">
      <c r="A9" s="107" t="s">
        <v>1</v>
      </c>
      <c r="B9" s="100"/>
      <c r="C9" s="100"/>
      <c r="D9" s="100"/>
      <c r="E9" s="108"/>
      <c r="F9" s="39" t="s">
        <v>139</v>
      </c>
      <c r="G9" s="85" t="s">
        <v>151</v>
      </c>
      <c r="H9" s="80" t="s">
        <v>146</v>
      </c>
      <c r="I9" s="39" t="s">
        <v>130</v>
      </c>
      <c r="J9" s="39" t="s">
        <v>131</v>
      </c>
    </row>
    <row r="10" spans="1:10" x14ac:dyDescent="0.25">
      <c r="A10" s="109" t="s">
        <v>2</v>
      </c>
      <c r="B10" s="108"/>
      <c r="C10" s="108"/>
      <c r="D10" s="108"/>
      <c r="E10" s="108"/>
      <c r="F10" s="39">
        <v>0</v>
      </c>
      <c r="G10" s="85">
        <v>0</v>
      </c>
      <c r="H10" s="80">
        <v>0</v>
      </c>
      <c r="I10" s="39">
        <v>0</v>
      </c>
      <c r="J10" s="39">
        <v>0</v>
      </c>
    </row>
    <row r="11" spans="1:10" x14ac:dyDescent="0.25">
      <c r="A11" s="45" t="s">
        <v>3</v>
      </c>
      <c r="B11" s="46"/>
      <c r="C11" s="46"/>
      <c r="D11" s="46"/>
      <c r="E11" s="46"/>
      <c r="F11" s="38" t="s">
        <v>141</v>
      </c>
      <c r="G11" s="84" t="s">
        <v>152</v>
      </c>
      <c r="H11" s="79" t="s">
        <v>147</v>
      </c>
      <c r="I11" s="38" t="s">
        <v>130</v>
      </c>
      <c r="J11" s="38" t="s">
        <v>131</v>
      </c>
    </row>
    <row r="12" spans="1:10" x14ac:dyDescent="0.25">
      <c r="A12" s="99" t="s">
        <v>4</v>
      </c>
      <c r="B12" s="100"/>
      <c r="C12" s="100"/>
      <c r="D12" s="100"/>
      <c r="E12" s="100"/>
      <c r="F12" s="39" t="s">
        <v>142</v>
      </c>
      <c r="G12" s="85" t="s">
        <v>153</v>
      </c>
      <c r="H12" s="80" t="s">
        <v>148</v>
      </c>
      <c r="I12" s="39" t="s">
        <v>132</v>
      </c>
      <c r="J12" s="39" t="s">
        <v>133</v>
      </c>
    </row>
    <row r="13" spans="1:10" x14ac:dyDescent="0.25">
      <c r="A13" s="113" t="s">
        <v>5</v>
      </c>
      <c r="B13" s="108"/>
      <c r="C13" s="108"/>
      <c r="D13" s="108"/>
      <c r="E13" s="108"/>
      <c r="F13" s="40" t="s">
        <v>140</v>
      </c>
      <c r="G13" s="86" t="s">
        <v>154</v>
      </c>
      <c r="H13" s="81" t="s">
        <v>149</v>
      </c>
      <c r="I13" s="40" t="s">
        <v>134</v>
      </c>
      <c r="J13" s="40" t="s">
        <v>134</v>
      </c>
    </row>
    <row r="14" spans="1:10" x14ac:dyDescent="0.25">
      <c r="A14" s="112" t="s">
        <v>6</v>
      </c>
      <c r="B14" s="105"/>
      <c r="C14" s="105"/>
      <c r="D14" s="105"/>
      <c r="E14" s="105"/>
      <c r="F14" s="41" t="s">
        <v>122</v>
      </c>
      <c r="G14" s="84" t="s">
        <v>155</v>
      </c>
      <c r="H14" s="82" t="s">
        <v>150</v>
      </c>
      <c r="I14" s="41">
        <v>0</v>
      </c>
      <c r="J14" s="41"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101" t="s">
        <v>42</v>
      </c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0" ht="18" x14ac:dyDescent="0.25">
      <c r="A17" s="29"/>
      <c r="B17" s="27"/>
      <c r="C17" s="27"/>
      <c r="D17" s="27"/>
      <c r="E17" s="27"/>
      <c r="F17" s="27"/>
      <c r="G17" s="27"/>
      <c r="H17" s="28"/>
      <c r="I17" s="28"/>
      <c r="J17" s="28"/>
    </row>
    <row r="18" spans="1:10" ht="25.5" x14ac:dyDescent="0.25">
      <c r="A18" s="34"/>
      <c r="B18" s="35"/>
      <c r="C18" s="35"/>
      <c r="D18" s="36"/>
      <c r="E18" s="37"/>
      <c r="F18" s="4" t="s">
        <v>47</v>
      </c>
      <c r="G18" s="4" t="s">
        <v>143</v>
      </c>
      <c r="H18" s="4" t="s">
        <v>144</v>
      </c>
      <c r="I18" s="4" t="s">
        <v>48</v>
      </c>
      <c r="J18" s="4" t="s">
        <v>49</v>
      </c>
    </row>
    <row r="19" spans="1:10" ht="15.75" customHeight="1" x14ac:dyDescent="0.25">
      <c r="A19" s="107" t="s">
        <v>8</v>
      </c>
      <c r="B19" s="110"/>
      <c r="C19" s="110"/>
      <c r="D19" s="110"/>
      <c r="E19" s="111"/>
      <c r="F19" s="40">
        <v>0</v>
      </c>
      <c r="G19" s="40">
        <v>0</v>
      </c>
      <c r="H19" s="40">
        <v>0</v>
      </c>
      <c r="I19" s="40">
        <v>0</v>
      </c>
      <c r="J19" s="40">
        <v>0</v>
      </c>
    </row>
    <row r="20" spans="1:10" x14ac:dyDescent="0.25">
      <c r="A20" s="107" t="s">
        <v>9</v>
      </c>
      <c r="B20" s="100"/>
      <c r="C20" s="100"/>
      <c r="D20" s="100"/>
      <c r="E20" s="100"/>
      <c r="F20" s="40">
        <v>0</v>
      </c>
      <c r="G20" s="40">
        <v>0</v>
      </c>
      <c r="H20" s="40">
        <v>0</v>
      </c>
      <c r="I20" s="40">
        <v>0</v>
      </c>
      <c r="J20" s="40">
        <v>0</v>
      </c>
    </row>
    <row r="21" spans="1:10" x14ac:dyDescent="0.25">
      <c r="A21" s="112" t="s">
        <v>10</v>
      </c>
      <c r="B21" s="105"/>
      <c r="C21" s="105"/>
      <c r="D21" s="105"/>
      <c r="E21" s="105"/>
      <c r="F21" s="38">
        <v>0</v>
      </c>
      <c r="G21" s="38">
        <v>0</v>
      </c>
      <c r="H21" s="38">
        <v>0</v>
      </c>
      <c r="I21" s="38">
        <v>0</v>
      </c>
      <c r="J21" s="38">
        <v>0</v>
      </c>
    </row>
    <row r="22" spans="1:10" ht="18" x14ac:dyDescent="0.25">
      <c r="A22" s="26"/>
      <c r="B22" s="27"/>
      <c r="C22" s="27"/>
      <c r="D22" s="27"/>
      <c r="E22" s="27"/>
      <c r="F22" s="27"/>
      <c r="G22" s="27"/>
      <c r="H22" s="28"/>
      <c r="I22" s="28"/>
      <c r="J22" s="28"/>
    </row>
    <row r="23" spans="1:10" ht="18" customHeight="1" x14ac:dyDescent="0.25">
      <c r="A23" s="101" t="s">
        <v>54</v>
      </c>
      <c r="B23" s="102"/>
      <c r="C23" s="102"/>
      <c r="D23" s="102"/>
      <c r="E23" s="102"/>
      <c r="F23" s="102"/>
      <c r="G23" s="102"/>
      <c r="H23" s="102"/>
      <c r="I23" s="102"/>
      <c r="J23" s="102"/>
    </row>
    <row r="24" spans="1:10" ht="18" x14ac:dyDescent="0.25">
      <c r="A24" s="26"/>
      <c r="B24" s="27"/>
      <c r="C24" s="27"/>
      <c r="D24" s="27"/>
      <c r="E24" s="27"/>
      <c r="F24" s="27"/>
      <c r="G24" s="27"/>
      <c r="H24" s="28"/>
      <c r="I24" s="28"/>
      <c r="J24" s="28"/>
    </row>
    <row r="25" spans="1:10" ht="25.5" x14ac:dyDescent="0.25">
      <c r="A25" s="34"/>
      <c r="B25" s="35"/>
      <c r="C25" s="35"/>
      <c r="D25" s="36"/>
      <c r="E25" s="37"/>
      <c r="F25" s="4" t="s">
        <v>47</v>
      </c>
      <c r="G25" s="4" t="s">
        <v>143</v>
      </c>
      <c r="H25" s="4" t="s">
        <v>144</v>
      </c>
      <c r="I25" s="4" t="s">
        <v>48</v>
      </c>
      <c r="J25" s="4" t="s">
        <v>49</v>
      </c>
    </row>
    <row r="26" spans="1:10" x14ac:dyDescent="0.25">
      <c r="A26" s="117" t="s">
        <v>43</v>
      </c>
      <c r="B26" s="118"/>
      <c r="C26" s="118"/>
      <c r="D26" s="118"/>
      <c r="E26" s="119"/>
      <c r="F26" s="42" t="s">
        <v>122</v>
      </c>
      <c r="G26" s="87" t="s">
        <v>155</v>
      </c>
      <c r="H26" s="83" t="s">
        <v>150</v>
      </c>
      <c r="I26" s="42">
        <v>0</v>
      </c>
      <c r="J26" s="70">
        <v>0</v>
      </c>
    </row>
    <row r="27" spans="1:10" ht="30" customHeight="1" x14ac:dyDescent="0.25">
      <c r="A27" s="120" t="s">
        <v>7</v>
      </c>
      <c r="B27" s="121"/>
      <c r="C27" s="121"/>
      <c r="D27" s="121"/>
      <c r="E27" s="122"/>
      <c r="F27" s="43" t="s">
        <v>122</v>
      </c>
      <c r="G27" s="84" t="s">
        <v>155</v>
      </c>
      <c r="H27" s="82" t="s">
        <v>150</v>
      </c>
      <c r="I27" s="43">
        <v>0</v>
      </c>
      <c r="J27" s="71">
        <v>0</v>
      </c>
    </row>
    <row r="28" spans="1:10" x14ac:dyDescent="0.25">
      <c r="G28" s="64"/>
    </row>
    <row r="29" spans="1:10" x14ac:dyDescent="0.25">
      <c r="G29" s="64"/>
    </row>
    <row r="30" spans="1:10" x14ac:dyDescent="0.25">
      <c r="A30" s="99" t="s">
        <v>11</v>
      </c>
      <c r="B30" s="100"/>
      <c r="C30" s="100"/>
      <c r="D30" s="100"/>
      <c r="E30" s="100"/>
      <c r="F30" s="40" t="s">
        <v>122</v>
      </c>
      <c r="G30" s="85" t="s">
        <v>155</v>
      </c>
      <c r="H30" s="81" t="s">
        <v>150</v>
      </c>
      <c r="I30" s="40">
        <v>0</v>
      </c>
      <c r="J30" s="40">
        <v>0</v>
      </c>
    </row>
    <row r="31" spans="1:10" ht="11.25" customHeight="1" x14ac:dyDescent="0.25">
      <c r="A31" s="21"/>
      <c r="B31" s="22"/>
      <c r="C31" s="22"/>
      <c r="D31" s="22"/>
      <c r="E31" s="22"/>
      <c r="F31" s="23"/>
      <c r="G31" s="23"/>
      <c r="H31" s="23"/>
      <c r="I31" s="23"/>
      <c r="J31" s="23"/>
    </row>
    <row r="32" spans="1:10" ht="29.25" customHeight="1" x14ac:dyDescent="0.25">
      <c r="A32" s="115" t="s">
        <v>55</v>
      </c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8.25" customHeight="1" x14ac:dyDescent="0.25"/>
    <row r="34" spans="1:10" x14ac:dyDescent="0.25">
      <c r="A34" s="115" t="s">
        <v>45</v>
      </c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8.25" customHeight="1" x14ac:dyDescent="0.25"/>
    <row r="36" spans="1:10" ht="29.25" customHeight="1" x14ac:dyDescent="0.25">
      <c r="A36" s="115" t="s">
        <v>46</v>
      </c>
      <c r="B36" s="116"/>
      <c r="C36" s="116"/>
      <c r="D36" s="116"/>
      <c r="E36" s="116"/>
      <c r="F36" s="116"/>
      <c r="G36" s="116"/>
      <c r="H36" s="116"/>
      <c r="I36" s="116"/>
      <c r="J36" s="116"/>
    </row>
    <row r="38" spans="1:10" x14ac:dyDescent="0.25">
      <c r="A38" s="114" t="s">
        <v>163</v>
      </c>
      <c r="B38" s="114"/>
      <c r="C38" s="114"/>
      <c r="H38" s="72" t="s">
        <v>135</v>
      </c>
    </row>
    <row r="39" spans="1:10" x14ac:dyDescent="0.25">
      <c r="A39" s="97" t="s">
        <v>166</v>
      </c>
      <c r="B39" s="98"/>
      <c r="C39" s="98"/>
      <c r="H39" s="72" t="s">
        <v>136</v>
      </c>
    </row>
    <row r="40" spans="1:10" x14ac:dyDescent="0.25">
      <c r="A40" s="114" t="s">
        <v>165</v>
      </c>
      <c r="B40" s="114"/>
      <c r="C40" s="114"/>
    </row>
  </sheetData>
  <mergeCells count="22">
    <mergeCell ref="A38:C38"/>
    <mergeCell ref="A40:C40"/>
    <mergeCell ref="A36:J36"/>
    <mergeCell ref="A23:J23"/>
    <mergeCell ref="A32:J32"/>
    <mergeCell ref="A30:E30"/>
    <mergeCell ref="A34:J34"/>
    <mergeCell ref="A26:E26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6"/>
  <sheetViews>
    <sheetView workbookViewId="0">
      <selection sqref="A1:J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6.5703125" bestFit="1" customWidth="1"/>
    <col min="4" max="4" width="25.28515625" customWidth="1"/>
    <col min="5" max="5" width="25.28515625" style="63" customWidth="1"/>
    <col min="6" max="6" width="25.28515625" style="94" customWidth="1"/>
    <col min="7" max="7" width="25.28515625" style="93" customWidth="1"/>
    <col min="8" max="9" width="25.28515625" customWidth="1"/>
  </cols>
  <sheetData>
    <row r="1" spans="1:10" ht="42" customHeight="1" x14ac:dyDescent="0.25">
      <c r="A1" s="101" t="s">
        <v>164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8" customHeight="1" x14ac:dyDescent="0.25">
      <c r="A2" s="5"/>
      <c r="B2" s="5"/>
      <c r="C2" s="5"/>
      <c r="D2" s="5"/>
      <c r="E2" s="65"/>
      <c r="F2" s="88"/>
      <c r="G2" s="89"/>
      <c r="H2" s="5"/>
      <c r="I2" s="5"/>
    </row>
    <row r="3" spans="1:10" ht="15.75" x14ac:dyDescent="0.25">
      <c r="A3" s="101" t="s">
        <v>33</v>
      </c>
      <c r="B3" s="101"/>
      <c r="C3" s="101"/>
      <c r="D3" s="101"/>
      <c r="E3" s="101"/>
      <c r="F3" s="101"/>
      <c r="G3" s="101"/>
      <c r="H3" s="103"/>
      <c r="I3" s="103"/>
    </row>
    <row r="4" spans="1:10" ht="18" x14ac:dyDescent="0.25">
      <c r="A4" s="5"/>
      <c r="B4" s="5"/>
      <c r="C4" s="5"/>
      <c r="D4" s="5"/>
      <c r="E4" s="65"/>
      <c r="F4" s="88"/>
      <c r="G4" s="89"/>
      <c r="H4" s="6"/>
      <c r="I4" s="6"/>
    </row>
    <row r="5" spans="1:10" ht="18" customHeight="1" x14ac:dyDescent="0.25">
      <c r="A5" s="101" t="s">
        <v>13</v>
      </c>
      <c r="B5" s="102"/>
      <c r="C5" s="102"/>
      <c r="D5" s="102"/>
      <c r="E5" s="102"/>
      <c r="F5" s="102"/>
      <c r="G5" s="102"/>
      <c r="H5" s="102"/>
      <c r="I5" s="102"/>
    </row>
    <row r="6" spans="1:10" ht="18" x14ac:dyDescent="0.25">
      <c r="A6" s="5"/>
      <c r="B6" s="5"/>
      <c r="C6" s="5"/>
      <c r="D6" s="5"/>
      <c r="E6" s="65"/>
      <c r="F6" s="88"/>
      <c r="G6" s="89"/>
      <c r="H6" s="6"/>
      <c r="I6" s="6"/>
    </row>
    <row r="7" spans="1:10" ht="15.75" x14ac:dyDescent="0.25">
      <c r="A7" s="101" t="s">
        <v>1</v>
      </c>
      <c r="B7" s="123"/>
      <c r="C7" s="123"/>
      <c r="D7" s="123"/>
      <c r="E7" s="123"/>
      <c r="F7" s="123"/>
      <c r="G7" s="123"/>
      <c r="H7" s="123"/>
      <c r="I7" s="123"/>
    </row>
    <row r="8" spans="1:10" ht="18" x14ac:dyDescent="0.25">
      <c r="A8" s="5"/>
      <c r="B8" s="5"/>
      <c r="C8" s="5"/>
      <c r="D8" s="5"/>
      <c r="E8" s="65"/>
      <c r="F8" s="88"/>
      <c r="G8" s="89"/>
      <c r="H8" s="6"/>
      <c r="I8" s="6"/>
    </row>
    <row r="9" spans="1:10" ht="25.5" x14ac:dyDescent="0.25">
      <c r="A9" s="25" t="s">
        <v>14</v>
      </c>
      <c r="B9" s="24" t="s">
        <v>15</v>
      </c>
      <c r="C9" s="24" t="s">
        <v>16</v>
      </c>
      <c r="D9" s="24" t="s">
        <v>12</v>
      </c>
      <c r="E9" s="25" t="s">
        <v>47</v>
      </c>
      <c r="F9" s="90" t="s">
        <v>143</v>
      </c>
      <c r="G9" s="91" t="s">
        <v>144</v>
      </c>
      <c r="H9" s="25" t="s">
        <v>48</v>
      </c>
      <c r="I9" s="25" t="s">
        <v>49</v>
      </c>
    </row>
    <row r="10" spans="1:10" ht="15.75" customHeight="1" x14ac:dyDescent="0.25">
      <c r="A10" s="12"/>
      <c r="B10" s="12"/>
      <c r="C10" s="12"/>
      <c r="D10" s="12" t="s">
        <v>113</v>
      </c>
      <c r="E10" s="62">
        <f>SUM(E11,E32)</f>
        <v>590531</v>
      </c>
      <c r="F10" s="95">
        <f>SUM(F11,F32)</f>
        <v>64460.600000000035</v>
      </c>
      <c r="G10" s="95">
        <f>SUM(G11,G32)</f>
        <v>654991.6</v>
      </c>
      <c r="H10" s="62">
        <f t="shared" ref="H10:I10" si="0">SUM(H11,H32)</f>
        <v>565261</v>
      </c>
      <c r="I10" s="62">
        <f t="shared" si="0"/>
        <v>565061</v>
      </c>
    </row>
    <row r="11" spans="1:10" ht="15.75" customHeight="1" x14ac:dyDescent="0.25">
      <c r="A11" s="12">
        <v>6</v>
      </c>
      <c r="B11" s="12"/>
      <c r="C11" s="12"/>
      <c r="D11" s="12" t="s">
        <v>17</v>
      </c>
      <c r="E11" s="62">
        <f>SUM(E12,E20,E22,E24,E27)</f>
        <v>590531</v>
      </c>
      <c r="F11" s="95">
        <f>SUM(F12,F20,F22,F24,F27)</f>
        <v>64460.600000000035</v>
      </c>
      <c r="G11" s="95">
        <f>SUM(G12,G20,G22,G24,G27)</f>
        <v>654991.6</v>
      </c>
      <c r="H11" s="62">
        <f t="shared" ref="H11:I11" si="1">SUM(H12,H20,H22,H24,H27)</f>
        <v>565261</v>
      </c>
      <c r="I11" s="62">
        <f t="shared" si="1"/>
        <v>565061</v>
      </c>
    </row>
    <row r="12" spans="1:10" ht="38.25" x14ac:dyDescent="0.25">
      <c r="A12" s="12"/>
      <c r="B12" s="17">
        <v>63</v>
      </c>
      <c r="C12" s="17"/>
      <c r="D12" s="17" t="s">
        <v>51</v>
      </c>
      <c r="E12" s="62">
        <f>SUM(E13:E19)</f>
        <v>522974</v>
      </c>
      <c r="F12" s="62">
        <f t="shared" ref="F12:I12" si="2">SUM(F13:F19)</f>
        <v>55140.010000000031</v>
      </c>
      <c r="G12" s="95">
        <f t="shared" si="2"/>
        <v>578114.01</v>
      </c>
      <c r="H12" s="62">
        <f t="shared" si="2"/>
        <v>501158</v>
      </c>
      <c r="I12" s="62">
        <f t="shared" si="2"/>
        <v>500958</v>
      </c>
    </row>
    <row r="13" spans="1:10" ht="15.75" customHeight="1" x14ac:dyDescent="0.25">
      <c r="A13" s="12"/>
      <c r="B13" s="17"/>
      <c r="C13" s="20">
        <v>11001</v>
      </c>
      <c r="D13" s="20" t="s">
        <v>96</v>
      </c>
      <c r="E13" s="57">
        <v>0</v>
      </c>
      <c r="F13" s="92">
        <f>SUM(G13-E13)</f>
        <v>100.95</v>
      </c>
      <c r="G13" s="92">
        <v>100.95</v>
      </c>
      <c r="H13" s="57">
        <v>0</v>
      </c>
      <c r="I13" s="57">
        <v>0</v>
      </c>
    </row>
    <row r="14" spans="1:10" s="59" customFormat="1" ht="15.75" customHeight="1" x14ac:dyDescent="0.25">
      <c r="A14" s="60"/>
      <c r="B14" s="20"/>
      <c r="C14" s="20">
        <v>51200</v>
      </c>
      <c r="D14" s="20" t="s">
        <v>109</v>
      </c>
      <c r="E14" s="57">
        <v>0</v>
      </c>
      <c r="F14" s="92">
        <f t="shared" ref="F14:F19" si="3">SUM(G14-E14)</f>
        <v>0</v>
      </c>
      <c r="G14" s="92">
        <v>0</v>
      </c>
      <c r="H14" s="57">
        <v>0</v>
      </c>
      <c r="I14" s="57">
        <v>0</v>
      </c>
    </row>
    <row r="15" spans="1:10" s="59" customFormat="1" ht="25.5" x14ac:dyDescent="0.25">
      <c r="A15" s="14"/>
      <c r="B15" s="14"/>
      <c r="C15" s="14">
        <v>51999</v>
      </c>
      <c r="D15" s="19" t="s">
        <v>114</v>
      </c>
      <c r="E15" s="57">
        <v>20186</v>
      </c>
      <c r="F15" s="92">
        <f t="shared" si="3"/>
        <v>-8654</v>
      </c>
      <c r="G15" s="92">
        <v>11532</v>
      </c>
      <c r="H15" s="57">
        <v>0</v>
      </c>
      <c r="I15" s="57">
        <v>0</v>
      </c>
    </row>
    <row r="16" spans="1:10" s="59" customFormat="1" ht="38.25" x14ac:dyDescent="0.25">
      <c r="A16" s="14"/>
      <c r="B16" s="14"/>
      <c r="C16" s="14">
        <v>53080</v>
      </c>
      <c r="D16" s="19" t="s">
        <v>117</v>
      </c>
      <c r="E16" s="57">
        <v>286</v>
      </c>
      <c r="F16" s="92">
        <f t="shared" si="3"/>
        <v>-56</v>
      </c>
      <c r="G16" s="92">
        <v>230</v>
      </c>
      <c r="H16" s="57">
        <v>286</v>
      </c>
      <c r="I16" s="57">
        <v>86</v>
      </c>
    </row>
    <row r="17" spans="1:9" s="59" customFormat="1" ht="27.75" customHeight="1" x14ac:dyDescent="0.25">
      <c r="A17" s="60"/>
      <c r="B17" s="20"/>
      <c r="C17" s="20">
        <v>53082</v>
      </c>
      <c r="D17" s="20" t="s">
        <v>81</v>
      </c>
      <c r="E17" s="57">
        <v>499847</v>
      </c>
      <c r="F17" s="92">
        <f t="shared" si="3"/>
        <v>63348.660000000033</v>
      </c>
      <c r="G17" s="92">
        <v>563195.66</v>
      </c>
      <c r="H17" s="57">
        <v>498217</v>
      </c>
      <c r="I17" s="57">
        <v>498217</v>
      </c>
    </row>
    <row r="18" spans="1:9" s="59" customFormat="1" ht="51" x14ac:dyDescent="0.25">
      <c r="A18" s="60"/>
      <c r="B18" s="20"/>
      <c r="C18" s="20">
        <v>53102</v>
      </c>
      <c r="D18" s="20" t="s">
        <v>156</v>
      </c>
      <c r="E18" s="57">
        <v>0</v>
      </c>
      <c r="F18" s="92">
        <f t="shared" si="3"/>
        <v>401.4</v>
      </c>
      <c r="G18" s="92">
        <v>401.4</v>
      </c>
      <c r="H18" s="57">
        <v>0</v>
      </c>
      <c r="I18" s="57">
        <v>0</v>
      </c>
    </row>
    <row r="19" spans="1:9" s="59" customFormat="1" ht="25.5" x14ac:dyDescent="0.25">
      <c r="A19" s="14"/>
      <c r="B19" s="14"/>
      <c r="C19" s="14">
        <v>55359</v>
      </c>
      <c r="D19" s="19" t="s">
        <v>85</v>
      </c>
      <c r="E19" s="57">
        <v>2655</v>
      </c>
      <c r="F19" s="92">
        <f t="shared" si="3"/>
        <v>-1</v>
      </c>
      <c r="G19" s="92">
        <v>2654</v>
      </c>
      <c r="H19" s="57">
        <v>2655</v>
      </c>
      <c r="I19" s="57">
        <v>2655</v>
      </c>
    </row>
    <row r="20" spans="1:9" x14ac:dyDescent="0.25">
      <c r="A20" s="13"/>
      <c r="B20" s="13">
        <v>64</v>
      </c>
      <c r="C20" s="14"/>
      <c r="D20" s="13" t="s">
        <v>57</v>
      </c>
      <c r="E20" s="62">
        <f>SUM(E21)</f>
        <v>3</v>
      </c>
      <c r="F20" s="95">
        <f>SUM(F21)</f>
        <v>0</v>
      </c>
      <c r="G20" s="95">
        <f>SUM(G21)</f>
        <v>3</v>
      </c>
      <c r="H20" s="62">
        <f t="shared" ref="H20:I20" si="4">SUM(H21)</f>
        <v>3</v>
      </c>
      <c r="I20" s="62">
        <f t="shared" si="4"/>
        <v>3</v>
      </c>
    </row>
    <row r="21" spans="1:9" s="58" customFormat="1" x14ac:dyDescent="0.25">
      <c r="A21" s="14"/>
      <c r="B21" s="14"/>
      <c r="C21" s="14">
        <v>32400</v>
      </c>
      <c r="D21" s="14" t="s">
        <v>75</v>
      </c>
      <c r="E21" s="57">
        <v>3</v>
      </c>
      <c r="F21" s="92">
        <f>SUM(G21-E21)</f>
        <v>0</v>
      </c>
      <c r="G21" s="92">
        <v>3</v>
      </c>
      <c r="H21" s="57">
        <v>3</v>
      </c>
      <c r="I21" s="57">
        <v>3</v>
      </c>
    </row>
    <row r="22" spans="1:9" ht="38.25" x14ac:dyDescent="0.25">
      <c r="A22" s="13"/>
      <c r="B22" s="13">
        <v>65</v>
      </c>
      <c r="C22" s="14"/>
      <c r="D22" s="54" t="s">
        <v>58</v>
      </c>
      <c r="E22" s="62">
        <f>SUM(E23)</f>
        <v>11801</v>
      </c>
      <c r="F22" s="95">
        <f>SUM(F23)</f>
        <v>5033.34</v>
      </c>
      <c r="G22" s="95">
        <f>SUM(G23)</f>
        <v>16834.34</v>
      </c>
      <c r="H22" s="62">
        <f t="shared" ref="H22:I22" si="5">SUM(H23)</f>
        <v>13527</v>
      </c>
      <c r="I22" s="62">
        <f t="shared" si="5"/>
        <v>13527</v>
      </c>
    </row>
    <row r="23" spans="1:9" s="58" customFormat="1" ht="25.5" x14ac:dyDescent="0.25">
      <c r="A23" s="14"/>
      <c r="B23" s="14"/>
      <c r="C23" s="14">
        <v>47400</v>
      </c>
      <c r="D23" s="19" t="s">
        <v>77</v>
      </c>
      <c r="E23" s="57">
        <v>11801</v>
      </c>
      <c r="F23" s="92">
        <f>SUM(G23-E23)</f>
        <v>5033.34</v>
      </c>
      <c r="G23" s="92">
        <v>16834.34</v>
      </c>
      <c r="H23" s="57">
        <v>13527</v>
      </c>
      <c r="I23" s="57">
        <v>13527</v>
      </c>
    </row>
    <row r="24" spans="1:9" ht="38.25" x14ac:dyDescent="0.25">
      <c r="A24" s="13"/>
      <c r="B24" s="13">
        <v>66</v>
      </c>
      <c r="C24" s="14"/>
      <c r="D24" s="54" t="s">
        <v>59</v>
      </c>
      <c r="E24" s="62">
        <f>SUM(E25:E26)</f>
        <v>1487</v>
      </c>
      <c r="F24" s="95">
        <f>SUM(F25:F26)</f>
        <v>575</v>
      </c>
      <c r="G24" s="95">
        <f>SUM(G25:G26)</f>
        <v>2062</v>
      </c>
      <c r="H24" s="62">
        <f t="shared" ref="H24:I24" si="6">SUM(H25:H26)</f>
        <v>1686</v>
      </c>
      <c r="I24" s="62">
        <f t="shared" si="6"/>
        <v>1686</v>
      </c>
    </row>
    <row r="25" spans="1:9" s="59" customFormat="1" ht="16.5" customHeight="1" x14ac:dyDescent="0.25">
      <c r="A25" s="14"/>
      <c r="B25" s="14"/>
      <c r="C25" s="14">
        <v>32400</v>
      </c>
      <c r="D25" s="19" t="s">
        <v>75</v>
      </c>
      <c r="E25" s="57">
        <v>531</v>
      </c>
      <c r="F25" s="92">
        <f t="shared" ref="F25:F26" si="7">SUM(G25-E25)</f>
        <v>0</v>
      </c>
      <c r="G25" s="92">
        <v>531</v>
      </c>
      <c r="H25" s="57">
        <v>730</v>
      </c>
      <c r="I25" s="57">
        <v>730</v>
      </c>
    </row>
    <row r="26" spans="1:9" s="58" customFormat="1" x14ac:dyDescent="0.25">
      <c r="A26" s="14"/>
      <c r="B26" s="14"/>
      <c r="C26" s="14">
        <v>62400</v>
      </c>
      <c r="D26" s="14" t="s">
        <v>116</v>
      </c>
      <c r="E26" s="57">
        <v>956</v>
      </c>
      <c r="F26" s="92">
        <f t="shared" si="7"/>
        <v>575</v>
      </c>
      <c r="G26" s="92">
        <v>1531</v>
      </c>
      <c r="H26" s="57">
        <v>956</v>
      </c>
      <c r="I26" s="57">
        <v>956</v>
      </c>
    </row>
    <row r="27" spans="1:9" ht="38.25" x14ac:dyDescent="0.25">
      <c r="A27" s="13"/>
      <c r="B27" s="13">
        <v>67</v>
      </c>
      <c r="C27" s="14"/>
      <c r="D27" s="17" t="s">
        <v>52</v>
      </c>
      <c r="E27" s="62">
        <f>SUM(E28:E31)</f>
        <v>54266</v>
      </c>
      <c r="F27" s="95">
        <f>SUM(F28:F31)</f>
        <v>3712.2499999999964</v>
      </c>
      <c r="G27" s="95">
        <f>SUM(G28:G31)</f>
        <v>57978.25</v>
      </c>
      <c r="H27" s="62">
        <f t="shared" ref="H27:I27" si="8">SUM(H28:H31)</f>
        <v>48887</v>
      </c>
      <c r="I27" s="62">
        <f t="shared" si="8"/>
        <v>48887</v>
      </c>
    </row>
    <row r="28" spans="1:9" s="59" customFormat="1" ht="16.5" customHeight="1" x14ac:dyDescent="0.25">
      <c r="A28" s="14"/>
      <c r="B28" s="14"/>
      <c r="C28" s="20">
        <v>11001</v>
      </c>
      <c r="D28" s="20" t="s">
        <v>96</v>
      </c>
      <c r="E28" s="57">
        <v>2414</v>
      </c>
      <c r="F28" s="92">
        <f t="shared" ref="F28:F31" si="9">SUM(G28-E28)</f>
        <v>2800.2299999999996</v>
      </c>
      <c r="G28" s="92">
        <v>5214.2299999999996</v>
      </c>
      <c r="H28" s="57">
        <v>1327</v>
      </c>
      <c r="I28" s="57">
        <v>1327</v>
      </c>
    </row>
    <row r="29" spans="1:9" s="59" customFormat="1" ht="25.5" x14ac:dyDescent="0.25">
      <c r="A29" s="14"/>
      <c r="B29" s="14"/>
      <c r="C29" s="14">
        <v>48007</v>
      </c>
      <c r="D29" s="19" t="s">
        <v>71</v>
      </c>
      <c r="E29" s="57">
        <v>47560</v>
      </c>
      <c r="F29" s="92">
        <f t="shared" si="9"/>
        <v>912.0199999999968</v>
      </c>
      <c r="G29" s="92">
        <v>48472.02</v>
      </c>
      <c r="H29" s="57">
        <v>47560</v>
      </c>
      <c r="I29" s="57">
        <v>47560</v>
      </c>
    </row>
    <row r="30" spans="1:9" s="59" customFormat="1" ht="25.5" x14ac:dyDescent="0.25">
      <c r="A30" s="14"/>
      <c r="B30" s="14"/>
      <c r="C30" s="14">
        <v>48008</v>
      </c>
      <c r="D30" s="19" t="s">
        <v>115</v>
      </c>
      <c r="E30" s="57">
        <v>0</v>
      </c>
      <c r="F30" s="92">
        <f t="shared" si="9"/>
        <v>0</v>
      </c>
      <c r="G30" s="92">
        <v>0</v>
      </c>
      <c r="H30" s="57">
        <v>0</v>
      </c>
      <c r="I30" s="57">
        <v>0</v>
      </c>
    </row>
    <row r="31" spans="1:9" s="58" customFormat="1" x14ac:dyDescent="0.25">
      <c r="A31" s="14"/>
      <c r="B31" s="14"/>
      <c r="C31" s="20">
        <v>51100</v>
      </c>
      <c r="D31" s="20" t="s">
        <v>111</v>
      </c>
      <c r="E31" s="57">
        <v>4292</v>
      </c>
      <c r="F31" s="92">
        <f t="shared" si="9"/>
        <v>0</v>
      </c>
      <c r="G31" s="92">
        <v>4292</v>
      </c>
      <c r="H31" s="57">
        <v>0</v>
      </c>
      <c r="I31" s="57">
        <v>0</v>
      </c>
    </row>
    <row r="32" spans="1:9" ht="25.5" x14ac:dyDescent="0.25">
      <c r="A32" s="15">
        <v>7</v>
      </c>
      <c r="B32" s="16"/>
      <c r="C32" s="16"/>
      <c r="D32" s="30" t="s">
        <v>19</v>
      </c>
      <c r="E32" s="62">
        <f>SUM(E33,E34)</f>
        <v>0</v>
      </c>
      <c r="F32" s="95">
        <f>SUM(F33,F34)</f>
        <v>0</v>
      </c>
      <c r="G32" s="95">
        <f>SUM(G33,G34)</f>
        <v>0</v>
      </c>
      <c r="H32" s="62">
        <f t="shared" ref="H32:I32" si="10">SUM(H33,H34)</f>
        <v>0</v>
      </c>
      <c r="I32" s="62">
        <f t="shared" si="10"/>
        <v>0</v>
      </c>
    </row>
    <row r="33" spans="1:9" s="56" customFormat="1" ht="38.25" x14ac:dyDescent="0.25">
      <c r="A33" s="18"/>
      <c r="B33" s="55">
        <v>71</v>
      </c>
      <c r="C33" s="55"/>
      <c r="D33" s="31" t="s">
        <v>60</v>
      </c>
      <c r="E33" s="62">
        <v>0</v>
      </c>
      <c r="F33" s="95">
        <v>0</v>
      </c>
      <c r="G33" s="95">
        <v>0</v>
      </c>
      <c r="H33" s="62">
        <v>0</v>
      </c>
      <c r="I33" s="62">
        <v>0</v>
      </c>
    </row>
    <row r="34" spans="1:9" ht="38.25" x14ac:dyDescent="0.25">
      <c r="A34" s="17"/>
      <c r="B34" s="17">
        <v>72</v>
      </c>
      <c r="C34" s="17"/>
      <c r="D34" s="31" t="s">
        <v>50</v>
      </c>
      <c r="E34" s="62">
        <v>0</v>
      </c>
      <c r="F34" s="95">
        <v>0</v>
      </c>
      <c r="G34" s="95">
        <v>0</v>
      </c>
      <c r="H34" s="62">
        <v>0</v>
      </c>
      <c r="I34" s="62">
        <v>0</v>
      </c>
    </row>
    <row r="36" spans="1:9" ht="15.75" x14ac:dyDescent="0.25">
      <c r="A36" s="101" t="s">
        <v>20</v>
      </c>
      <c r="B36" s="123"/>
      <c r="C36" s="123"/>
      <c r="D36" s="123"/>
      <c r="E36" s="123"/>
      <c r="F36" s="123"/>
      <c r="G36" s="123"/>
      <c r="H36" s="123"/>
      <c r="I36" s="123"/>
    </row>
    <row r="37" spans="1:9" ht="18" x14ac:dyDescent="0.25">
      <c r="A37" s="5"/>
      <c r="B37" s="5"/>
      <c r="C37" s="5"/>
      <c r="D37" s="5"/>
      <c r="E37" s="65"/>
      <c r="F37" s="88"/>
      <c r="G37" s="89"/>
      <c r="H37" s="6"/>
      <c r="I37" s="6"/>
    </row>
    <row r="38" spans="1:9" ht="25.5" x14ac:dyDescent="0.25">
      <c r="A38" s="25" t="s">
        <v>14</v>
      </c>
      <c r="B38" s="24" t="s">
        <v>15</v>
      </c>
      <c r="C38" s="24" t="s">
        <v>16</v>
      </c>
      <c r="D38" s="24" t="s">
        <v>21</v>
      </c>
      <c r="E38" s="25" t="s">
        <v>47</v>
      </c>
      <c r="F38" s="90" t="s">
        <v>143</v>
      </c>
      <c r="G38" s="91" t="s">
        <v>144</v>
      </c>
      <c r="H38" s="25" t="s">
        <v>48</v>
      </c>
      <c r="I38" s="25" t="s">
        <v>49</v>
      </c>
    </row>
    <row r="39" spans="1:9" ht="15.75" customHeight="1" x14ac:dyDescent="0.25">
      <c r="A39" s="12"/>
      <c r="B39" s="12"/>
      <c r="C39" s="12"/>
      <c r="D39" s="12" t="s">
        <v>113</v>
      </c>
      <c r="E39" s="62">
        <f>SUM(E40,E65)</f>
        <v>592456</v>
      </c>
      <c r="F39" s="95">
        <f>SUM(F40,F65)</f>
        <v>70720.580000000016</v>
      </c>
      <c r="G39" s="95">
        <f>SUM(G40,G65)</f>
        <v>663176.58000000007</v>
      </c>
      <c r="H39" s="62">
        <f t="shared" ref="H39:I39" si="11">SUM(H40,H65)</f>
        <v>565261</v>
      </c>
      <c r="I39" s="62">
        <f t="shared" si="11"/>
        <v>565061</v>
      </c>
    </row>
    <row r="40" spans="1:9" ht="15.75" customHeight="1" x14ac:dyDescent="0.25">
      <c r="A40" s="12">
        <v>3</v>
      </c>
      <c r="B40" s="12"/>
      <c r="C40" s="12"/>
      <c r="D40" s="12" t="s">
        <v>22</v>
      </c>
      <c r="E40" s="62">
        <f>SUM(E41,E47,E57,E63)</f>
        <v>584772</v>
      </c>
      <c r="F40" s="95">
        <f t="shared" ref="F40:G40" si="12">SUM(F41,F47,F57,F63)</f>
        <v>67340.430000000022</v>
      </c>
      <c r="G40" s="95">
        <f t="shared" si="12"/>
        <v>652112.43000000005</v>
      </c>
      <c r="H40" s="62">
        <f t="shared" ref="H40:I40" si="13">SUM(H41,H47,H57)</f>
        <v>557907</v>
      </c>
      <c r="I40" s="62">
        <f t="shared" si="13"/>
        <v>557707</v>
      </c>
    </row>
    <row r="41" spans="1:9" ht="15.75" customHeight="1" x14ac:dyDescent="0.25">
      <c r="A41" s="12"/>
      <c r="B41" s="17">
        <v>31</v>
      </c>
      <c r="C41" s="17"/>
      <c r="D41" s="17" t="s">
        <v>23</v>
      </c>
      <c r="E41" s="62">
        <f>SUM(E42:E46)</f>
        <v>500417</v>
      </c>
      <c r="F41" s="95">
        <f>SUM(F42:F46)</f>
        <v>68081.210000000036</v>
      </c>
      <c r="G41" s="95">
        <f>SUM(G42:G46)</f>
        <v>568498.21000000008</v>
      </c>
      <c r="H41" s="62">
        <f t="shared" ref="H41:I41" si="14">SUM(H42:H46)</f>
        <v>495368</v>
      </c>
      <c r="I41" s="62">
        <f t="shared" si="14"/>
        <v>495368</v>
      </c>
    </row>
    <row r="42" spans="1:9" s="59" customFormat="1" ht="15.75" customHeight="1" x14ac:dyDescent="0.25">
      <c r="A42" s="60"/>
      <c r="B42" s="20"/>
      <c r="C42" s="20">
        <v>11001</v>
      </c>
      <c r="D42" s="20" t="s">
        <v>96</v>
      </c>
      <c r="E42" s="57">
        <v>757</v>
      </c>
      <c r="F42" s="92">
        <f t="shared" ref="F42:F46" si="15">SUM(G42-E42)</f>
        <v>2826.55</v>
      </c>
      <c r="G42" s="92">
        <v>3583.55</v>
      </c>
      <c r="H42" s="57">
        <v>0</v>
      </c>
      <c r="I42" s="57">
        <v>0</v>
      </c>
    </row>
    <row r="43" spans="1:9" s="59" customFormat="1" ht="15.75" customHeight="1" x14ac:dyDescent="0.25">
      <c r="A43" s="60"/>
      <c r="B43" s="20"/>
      <c r="C43" s="20">
        <v>51100</v>
      </c>
      <c r="D43" s="20" t="s">
        <v>111</v>
      </c>
      <c r="E43" s="57">
        <v>4292</v>
      </c>
      <c r="F43" s="92">
        <f t="shared" si="15"/>
        <v>0</v>
      </c>
      <c r="G43" s="92">
        <v>4292</v>
      </c>
      <c r="H43" s="57">
        <v>0</v>
      </c>
      <c r="I43" s="57">
        <v>0</v>
      </c>
    </row>
    <row r="44" spans="1:9" s="59" customFormat="1" ht="15.75" customHeight="1" x14ac:dyDescent="0.25">
      <c r="A44" s="60"/>
      <c r="B44" s="20"/>
      <c r="C44" s="20">
        <v>51200</v>
      </c>
      <c r="D44" s="20" t="s">
        <v>109</v>
      </c>
      <c r="E44" s="57">
        <v>0</v>
      </c>
      <c r="F44" s="92">
        <f t="shared" si="15"/>
        <v>0</v>
      </c>
      <c r="G44" s="92">
        <v>0</v>
      </c>
      <c r="H44" s="57">
        <v>0</v>
      </c>
      <c r="I44" s="57">
        <v>0</v>
      </c>
    </row>
    <row r="45" spans="1:9" s="59" customFormat="1" ht="25.5" x14ac:dyDescent="0.25">
      <c r="A45" s="60"/>
      <c r="B45" s="20"/>
      <c r="C45" s="20">
        <v>51999</v>
      </c>
      <c r="D45" s="19" t="s">
        <v>114</v>
      </c>
      <c r="E45" s="57">
        <v>0</v>
      </c>
      <c r="F45" s="92">
        <f t="shared" si="15"/>
        <v>932</v>
      </c>
      <c r="G45" s="92">
        <v>932</v>
      </c>
      <c r="H45" s="57">
        <v>0</v>
      </c>
      <c r="I45" s="57">
        <v>0</v>
      </c>
    </row>
    <row r="46" spans="1:9" s="59" customFormat="1" ht="27.75" customHeight="1" x14ac:dyDescent="0.25">
      <c r="A46" s="60"/>
      <c r="B46" s="20"/>
      <c r="C46" s="20">
        <v>53082</v>
      </c>
      <c r="D46" s="20" t="s">
        <v>81</v>
      </c>
      <c r="E46" s="57">
        <v>495368</v>
      </c>
      <c r="F46" s="92">
        <f t="shared" si="15"/>
        <v>64322.660000000033</v>
      </c>
      <c r="G46" s="92">
        <v>559690.66</v>
      </c>
      <c r="H46" s="57">
        <v>495368</v>
      </c>
      <c r="I46" s="57">
        <v>495368</v>
      </c>
    </row>
    <row r="47" spans="1:9" x14ac:dyDescent="0.25">
      <c r="A47" s="13"/>
      <c r="B47" s="13">
        <v>32</v>
      </c>
      <c r="C47" s="14"/>
      <c r="D47" s="13" t="s">
        <v>36</v>
      </c>
      <c r="E47" s="62">
        <f>SUM(E48:E56)</f>
        <v>83234</v>
      </c>
      <c r="F47" s="95">
        <f>SUM(F48:F56)</f>
        <v>-644.18000000000393</v>
      </c>
      <c r="G47" s="95">
        <f>SUM(G48:G56)</f>
        <v>82589.819999999992</v>
      </c>
      <c r="H47" s="62">
        <f t="shared" ref="H47:I47" si="16">SUM(H48:H56)</f>
        <v>61421</v>
      </c>
      <c r="I47" s="62">
        <f t="shared" si="16"/>
        <v>61221</v>
      </c>
    </row>
    <row r="48" spans="1:9" s="59" customFormat="1" x14ac:dyDescent="0.25">
      <c r="A48" s="14"/>
      <c r="B48" s="14"/>
      <c r="C48" s="14">
        <v>11001</v>
      </c>
      <c r="D48" s="14" t="s">
        <v>96</v>
      </c>
      <c r="E48" s="57">
        <v>1327</v>
      </c>
      <c r="F48" s="92">
        <f t="shared" ref="F48:F56" si="17">SUM(G48-E48)</f>
        <v>74.630000000000109</v>
      </c>
      <c r="G48" s="92">
        <v>1401.63</v>
      </c>
      <c r="H48" s="57">
        <v>1327</v>
      </c>
      <c r="I48" s="57">
        <v>1327</v>
      </c>
    </row>
    <row r="49" spans="1:9" s="59" customFormat="1" x14ac:dyDescent="0.25">
      <c r="A49" s="14"/>
      <c r="B49" s="14"/>
      <c r="C49" s="14">
        <v>32400</v>
      </c>
      <c r="D49" s="14" t="s">
        <v>75</v>
      </c>
      <c r="E49" s="57">
        <v>730</v>
      </c>
      <c r="F49" s="92">
        <f t="shared" si="17"/>
        <v>159.86000000000001</v>
      </c>
      <c r="G49" s="92">
        <v>889.86</v>
      </c>
      <c r="H49" s="57">
        <v>730</v>
      </c>
      <c r="I49" s="57">
        <v>730</v>
      </c>
    </row>
    <row r="50" spans="1:9" s="59" customFormat="1" ht="25.5" x14ac:dyDescent="0.25">
      <c r="A50" s="14"/>
      <c r="B50" s="14"/>
      <c r="C50" s="14">
        <v>47400</v>
      </c>
      <c r="D50" s="19" t="s">
        <v>77</v>
      </c>
      <c r="E50" s="57">
        <v>6883</v>
      </c>
      <c r="F50" s="92">
        <f t="shared" si="17"/>
        <v>5020.7999999999993</v>
      </c>
      <c r="G50" s="92">
        <v>11903.8</v>
      </c>
      <c r="H50" s="57">
        <v>6883</v>
      </c>
      <c r="I50" s="57">
        <v>6883</v>
      </c>
    </row>
    <row r="51" spans="1:9" s="59" customFormat="1" ht="25.5" x14ac:dyDescent="0.25">
      <c r="A51" s="14"/>
      <c r="B51" s="14"/>
      <c r="C51" s="14">
        <v>48007</v>
      </c>
      <c r="D51" s="19" t="s">
        <v>71</v>
      </c>
      <c r="E51" s="57">
        <v>46896</v>
      </c>
      <c r="F51" s="92">
        <f t="shared" si="17"/>
        <v>976.0199999999968</v>
      </c>
      <c r="G51" s="92">
        <v>47872.02</v>
      </c>
      <c r="H51" s="57">
        <v>46896</v>
      </c>
      <c r="I51" s="57">
        <v>46896</v>
      </c>
    </row>
    <row r="52" spans="1:9" s="59" customFormat="1" ht="25.5" x14ac:dyDescent="0.25">
      <c r="A52" s="14"/>
      <c r="B52" s="14"/>
      <c r="C52" s="14">
        <v>51999</v>
      </c>
      <c r="D52" s="19" t="s">
        <v>114</v>
      </c>
      <c r="E52" s="57">
        <v>20183</v>
      </c>
      <c r="F52" s="92">
        <f t="shared" si="17"/>
        <v>-6863.49</v>
      </c>
      <c r="G52" s="92">
        <v>13319.51</v>
      </c>
      <c r="H52" s="57">
        <v>0</v>
      </c>
      <c r="I52" s="57">
        <v>0</v>
      </c>
    </row>
    <row r="53" spans="1:9" s="59" customFormat="1" ht="38.25" x14ac:dyDescent="0.25">
      <c r="A53" s="14"/>
      <c r="B53" s="14"/>
      <c r="C53" s="14">
        <v>53080</v>
      </c>
      <c r="D53" s="19" t="s">
        <v>117</v>
      </c>
      <c r="E53" s="57">
        <v>286</v>
      </c>
      <c r="F53" s="92">
        <f t="shared" si="17"/>
        <v>-56</v>
      </c>
      <c r="G53" s="92">
        <v>230</v>
      </c>
      <c r="H53" s="57">
        <v>286</v>
      </c>
      <c r="I53" s="57">
        <v>86</v>
      </c>
    </row>
    <row r="54" spans="1:9" s="59" customFormat="1" ht="27.75" customHeight="1" x14ac:dyDescent="0.25">
      <c r="A54" s="60"/>
      <c r="B54" s="20"/>
      <c r="C54" s="20">
        <v>53082</v>
      </c>
      <c r="D54" s="20" t="s">
        <v>81</v>
      </c>
      <c r="E54" s="57">
        <v>3610</v>
      </c>
      <c r="F54" s="92">
        <f t="shared" si="17"/>
        <v>-530</v>
      </c>
      <c r="G54" s="92">
        <v>3080</v>
      </c>
      <c r="H54" s="57">
        <v>1980</v>
      </c>
      <c r="I54" s="57">
        <v>1980</v>
      </c>
    </row>
    <row r="55" spans="1:9" s="59" customFormat="1" ht="27.75" customHeight="1" x14ac:dyDescent="0.25">
      <c r="A55" s="60"/>
      <c r="B55" s="20"/>
      <c r="C55" s="14">
        <v>55359</v>
      </c>
      <c r="D55" s="19" t="s">
        <v>85</v>
      </c>
      <c r="E55" s="57">
        <v>2655</v>
      </c>
      <c r="F55" s="92">
        <f t="shared" si="17"/>
        <v>-1</v>
      </c>
      <c r="G55" s="92">
        <v>2654</v>
      </c>
      <c r="H55" s="57">
        <v>2655</v>
      </c>
      <c r="I55" s="57">
        <v>2655</v>
      </c>
    </row>
    <row r="56" spans="1:9" s="59" customFormat="1" x14ac:dyDescent="0.25">
      <c r="A56" s="14"/>
      <c r="B56" s="14"/>
      <c r="C56" s="14">
        <v>62400</v>
      </c>
      <c r="D56" s="19" t="s">
        <v>116</v>
      </c>
      <c r="E56" s="57">
        <v>664</v>
      </c>
      <c r="F56" s="92">
        <f t="shared" si="17"/>
        <v>575</v>
      </c>
      <c r="G56" s="92">
        <v>1239</v>
      </c>
      <c r="H56" s="57">
        <v>664</v>
      </c>
      <c r="I56" s="57">
        <v>664</v>
      </c>
    </row>
    <row r="57" spans="1:9" s="56" customFormat="1" x14ac:dyDescent="0.25">
      <c r="A57" s="13"/>
      <c r="B57" s="13">
        <v>34</v>
      </c>
      <c r="C57" s="13"/>
      <c r="D57" s="13" t="s">
        <v>61</v>
      </c>
      <c r="E57" s="62">
        <f>SUM(E58:E62)</f>
        <v>1121</v>
      </c>
      <c r="F57" s="95">
        <f>SUM(F58:F62)</f>
        <v>-498</v>
      </c>
      <c r="G57" s="95">
        <f>SUM(G58:G62)</f>
        <v>623</v>
      </c>
      <c r="H57" s="62">
        <f t="shared" ref="H57:I57" si="18">SUM(H58:H62)</f>
        <v>1118</v>
      </c>
      <c r="I57" s="62">
        <f t="shared" si="18"/>
        <v>1118</v>
      </c>
    </row>
    <row r="58" spans="1:9" s="59" customFormat="1" x14ac:dyDescent="0.25">
      <c r="A58" s="14"/>
      <c r="B58" s="14"/>
      <c r="C58" s="14">
        <v>32400</v>
      </c>
      <c r="D58" s="14" t="s">
        <v>75</v>
      </c>
      <c r="E58" s="57">
        <v>3</v>
      </c>
      <c r="F58" s="92">
        <f t="shared" ref="F58:F64" si="19">SUM(G58-E58)</f>
        <v>0</v>
      </c>
      <c r="G58" s="92">
        <v>3</v>
      </c>
      <c r="H58" s="57">
        <v>3</v>
      </c>
      <c r="I58" s="57">
        <v>3</v>
      </c>
    </row>
    <row r="59" spans="1:9" s="59" customFormat="1" ht="25.5" x14ac:dyDescent="0.25">
      <c r="A59" s="14"/>
      <c r="B59" s="14"/>
      <c r="C59" s="14">
        <v>47400</v>
      </c>
      <c r="D59" s="19" t="s">
        <v>77</v>
      </c>
      <c r="E59" s="57">
        <v>7</v>
      </c>
      <c r="F59" s="92">
        <f t="shared" si="19"/>
        <v>3</v>
      </c>
      <c r="G59" s="92">
        <v>10</v>
      </c>
      <c r="H59" s="57">
        <v>7</v>
      </c>
      <c r="I59" s="57">
        <v>7</v>
      </c>
    </row>
    <row r="60" spans="1:9" s="59" customFormat="1" ht="25.5" x14ac:dyDescent="0.25">
      <c r="A60" s="14"/>
      <c r="B60" s="14"/>
      <c r="C60" s="14">
        <v>48007</v>
      </c>
      <c r="D60" s="19" t="s">
        <v>71</v>
      </c>
      <c r="E60" s="57">
        <v>664</v>
      </c>
      <c r="F60" s="92">
        <f t="shared" si="19"/>
        <v>-64</v>
      </c>
      <c r="G60" s="92">
        <v>600</v>
      </c>
      <c r="H60" s="57">
        <v>664</v>
      </c>
      <c r="I60" s="57">
        <v>664</v>
      </c>
    </row>
    <row r="61" spans="1:9" s="59" customFormat="1" ht="25.5" x14ac:dyDescent="0.25">
      <c r="A61" s="14"/>
      <c r="B61" s="14"/>
      <c r="C61" s="14">
        <v>51999</v>
      </c>
      <c r="D61" s="19" t="s">
        <v>114</v>
      </c>
      <c r="E61" s="57">
        <v>3</v>
      </c>
      <c r="F61" s="92">
        <f t="shared" si="19"/>
        <v>7</v>
      </c>
      <c r="G61" s="92">
        <v>10</v>
      </c>
      <c r="H61" s="57">
        <v>0</v>
      </c>
      <c r="I61" s="57">
        <v>0</v>
      </c>
    </row>
    <row r="62" spans="1:9" s="59" customFormat="1" ht="27.75" customHeight="1" x14ac:dyDescent="0.25">
      <c r="A62" s="60"/>
      <c r="B62" s="20"/>
      <c r="C62" s="20">
        <v>53082</v>
      </c>
      <c r="D62" s="20" t="s">
        <v>81</v>
      </c>
      <c r="E62" s="57">
        <v>444</v>
      </c>
      <c r="F62" s="92">
        <f t="shared" si="19"/>
        <v>-444</v>
      </c>
      <c r="G62" s="92">
        <v>0</v>
      </c>
      <c r="H62" s="57">
        <v>444</v>
      </c>
      <c r="I62" s="57">
        <v>444</v>
      </c>
    </row>
    <row r="63" spans="1:9" s="56" customFormat="1" x14ac:dyDescent="0.25">
      <c r="A63" s="13"/>
      <c r="B63" s="13">
        <v>38</v>
      </c>
      <c r="C63" s="13"/>
      <c r="D63" s="13" t="s">
        <v>157</v>
      </c>
      <c r="E63" s="62">
        <f>SUM(E64)</f>
        <v>0</v>
      </c>
      <c r="F63" s="95">
        <f>SUM(F64)</f>
        <v>401.4</v>
      </c>
      <c r="G63" s="95">
        <f>SUM(G64)</f>
        <v>401.4</v>
      </c>
      <c r="H63" s="62">
        <f t="shared" ref="H63:I63" si="20">SUM(H64:H68)</f>
        <v>14711</v>
      </c>
      <c r="I63" s="62">
        <f t="shared" si="20"/>
        <v>14711</v>
      </c>
    </row>
    <row r="64" spans="1:9" s="59" customFormat="1" ht="51" x14ac:dyDescent="0.25">
      <c r="A64" s="14"/>
      <c r="B64" s="14"/>
      <c r="C64" s="20">
        <v>53102</v>
      </c>
      <c r="D64" s="20" t="s">
        <v>156</v>
      </c>
      <c r="E64" s="57">
        <v>0</v>
      </c>
      <c r="F64" s="92">
        <f t="shared" si="19"/>
        <v>401.4</v>
      </c>
      <c r="G64" s="92">
        <v>401.4</v>
      </c>
      <c r="H64" s="57">
        <v>3</v>
      </c>
      <c r="I64" s="57">
        <v>3</v>
      </c>
    </row>
    <row r="65" spans="1:9" ht="25.5" x14ac:dyDescent="0.25">
      <c r="A65" s="15">
        <v>4</v>
      </c>
      <c r="B65" s="16"/>
      <c r="C65" s="16"/>
      <c r="D65" s="30" t="s">
        <v>24</v>
      </c>
      <c r="E65" s="62">
        <f>SUM(E66,E68)</f>
        <v>7684</v>
      </c>
      <c r="F65" s="95">
        <f>SUM(F66,F68)</f>
        <v>3380.1499999999996</v>
      </c>
      <c r="G65" s="95">
        <f>SUM(G66,G68)</f>
        <v>11064.15</v>
      </c>
      <c r="H65" s="62">
        <f t="shared" ref="H65:I65" si="21">SUM(H66,H68)</f>
        <v>7354</v>
      </c>
      <c r="I65" s="62">
        <f t="shared" si="21"/>
        <v>7354</v>
      </c>
    </row>
    <row r="66" spans="1:9" ht="38.25" x14ac:dyDescent="0.25">
      <c r="A66" s="17"/>
      <c r="B66" s="17">
        <v>41</v>
      </c>
      <c r="C66" s="17"/>
      <c r="D66" s="31" t="s">
        <v>25</v>
      </c>
      <c r="E66" s="62">
        <f>SUM(E67)</f>
        <v>0</v>
      </c>
      <c r="F66" s="95">
        <f>SUM(F67)</f>
        <v>0</v>
      </c>
      <c r="G66" s="95">
        <f>SUM(G67)</f>
        <v>0</v>
      </c>
      <c r="H66" s="62">
        <f t="shared" ref="H66:I66" si="22">SUM(H67)</f>
        <v>0</v>
      </c>
      <c r="I66" s="62">
        <f t="shared" si="22"/>
        <v>0</v>
      </c>
    </row>
    <row r="67" spans="1:9" s="59" customFormat="1" ht="25.5" x14ac:dyDescent="0.25">
      <c r="A67" s="20"/>
      <c r="B67" s="20"/>
      <c r="C67" s="14">
        <v>48008</v>
      </c>
      <c r="D67" s="19" t="s">
        <v>115</v>
      </c>
      <c r="E67" s="57">
        <v>0</v>
      </c>
      <c r="F67" s="92">
        <f>SUM(G67-E67)</f>
        <v>0</v>
      </c>
      <c r="G67" s="92">
        <v>0</v>
      </c>
      <c r="H67" s="57">
        <v>0</v>
      </c>
      <c r="I67" s="57">
        <v>0</v>
      </c>
    </row>
    <row r="68" spans="1:9" ht="38.25" x14ac:dyDescent="0.25">
      <c r="A68" s="17"/>
      <c r="B68" s="17">
        <v>42</v>
      </c>
      <c r="C68" s="17"/>
      <c r="D68" s="31" t="s">
        <v>53</v>
      </c>
      <c r="E68" s="62">
        <f>SUM(E69:E72)</f>
        <v>7684</v>
      </c>
      <c r="F68" s="95">
        <f>SUM(F69:F72)</f>
        <v>3380.1499999999996</v>
      </c>
      <c r="G68" s="95">
        <f>SUM(G69:G72)</f>
        <v>11064.15</v>
      </c>
      <c r="H68" s="62">
        <f t="shared" ref="H68:I68" si="23">SUM(H69:H72)</f>
        <v>7354</v>
      </c>
      <c r="I68" s="62">
        <f t="shared" si="23"/>
        <v>7354</v>
      </c>
    </row>
    <row r="69" spans="1:9" s="59" customFormat="1" ht="25.5" x14ac:dyDescent="0.25">
      <c r="A69" s="20"/>
      <c r="B69" s="20"/>
      <c r="C69" s="20">
        <v>11001</v>
      </c>
      <c r="D69" s="61" t="s">
        <v>96</v>
      </c>
      <c r="E69" s="57">
        <v>330</v>
      </c>
      <c r="F69" s="92">
        <f t="shared" ref="F69:F72" si="24">SUM(G69-E69)</f>
        <v>0</v>
      </c>
      <c r="G69" s="92">
        <v>330</v>
      </c>
      <c r="H69" s="57">
        <v>0</v>
      </c>
      <c r="I69" s="57">
        <v>0</v>
      </c>
    </row>
    <row r="70" spans="1:9" s="59" customFormat="1" ht="25.5" x14ac:dyDescent="0.25">
      <c r="A70" s="20"/>
      <c r="B70" s="20"/>
      <c r="C70" s="14">
        <v>47400</v>
      </c>
      <c r="D70" s="19" t="s">
        <v>77</v>
      </c>
      <c r="E70" s="57">
        <v>6637</v>
      </c>
      <c r="F70" s="92">
        <f t="shared" si="24"/>
        <v>3380.1499999999996</v>
      </c>
      <c r="G70" s="92">
        <v>10017.15</v>
      </c>
      <c r="H70" s="57">
        <v>6637</v>
      </c>
      <c r="I70" s="57">
        <v>6637</v>
      </c>
    </row>
    <row r="71" spans="1:9" s="59" customFormat="1" ht="27.75" customHeight="1" x14ac:dyDescent="0.25">
      <c r="A71" s="60"/>
      <c r="B71" s="20"/>
      <c r="C71" s="20">
        <v>53082</v>
      </c>
      <c r="D71" s="20" t="s">
        <v>81</v>
      </c>
      <c r="E71" s="57">
        <v>425</v>
      </c>
      <c r="F71" s="92">
        <f t="shared" si="24"/>
        <v>0</v>
      </c>
      <c r="G71" s="92">
        <v>425</v>
      </c>
      <c r="H71" s="57">
        <v>425</v>
      </c>
      <c r="I71" s="57">
        <v>425</v>
      </c>
    </row>
    <row r="72" spans="1:9" s="59" customFormat="1" x14ac:dyDescent="0.25">
      <c r="A72" s="20"/>
      <c r="B72" s="20"/>
      <c r="C72" s="14">
        <v>62400</v>
      </c>
      <c r="D72" s="14" t="s">
        <v>116</v>
      </c>
      <c r="E72" s="57">
        <v>292</v>
      </c>
      <c r="F72" s="92">
        <f t="shared" si="24"/>
        <v>0</v>
      </c>
      <c r="G72" s="92">
        <v>292</v>
      </c>
      <c r="H72" s="57">
        <v>292</v>
      </c>
      <c r="I72" s="57">
        <v>292</v>
      </c>
    </row>
    <row r="74" spans="1:9" x14ac:dyDescent="0.25">
      <c r="A74" s="114" t="s">
        <v>163</v>
      </c>
      <c r="B74" s="114"/>
      <c r="C74" s="114"/>
      <c r="E74"/>
      <c r="F74" s="93"/>
      <c r="H74" s="72" t="s">
        <v>135</v>
      </c>
    </row>
    <row r="75" spans="1:9" x14ac:dyDescent="0.25">
      <c r="A75" s="97" t="s">
        <v>167</v>
      </c>
      <c r="B75" s="98"/>
      <c r="C75" s="98"/>
      <c r="E75"/>
      <c r="F75" s="93"/>
      <c r="H75" s="72" t="s">
        <v>136</v>
      </c>
    </row>
    <row r="76" spans="1:9" x14ac:dyDescent="0.25">
      <c r="A76" s="114" t="s">
        <v>165</v>
      </c>
      <c r="B76" s="114"/>
      <c r="C76" s="114"/>
      <c r="E76"/>
      <c r="F76" s="93"/>
    </row>
  </sheetData>
  <mergeCells count="7">
    <mergeCell ref="A1:J1"/>
    <mergeCell ref="A74:C74"/>
    <mergeCell ref="A76:C76"/>
    <mergeCell ref="A7:I7"/>
    <mergeCell ref="A36:I36"/>
    <mergeCell ref="A3:I3"/>
    <mergeCell ref="A5:I5"/>
  </mergeCells>
  <pageMargins left="0.51181102362204722" right="0.31496062992125984" top="0.55118110236220474" bottom="0.55118110236220474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8"/>
  <sheetViews>
    <sheetView workbookViewId="0">
      <selection activeCell="A22" sqref="A22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10" ht="42" customHeight="1" x14ac:dyDescent="0.25">
      <c r="A1" s="101" t="s">
        <v>164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8" customHeight="1" x14ac:dyDescent="0.25">
      <c r="A2" s="5"/>
      <c r="B2" s="5"/>
      <c r="C2" s="5"/>
      <c r="D2" s="5"/>
      <c r="E2" s="5"/>
      <c r="F2" s="5"/>
    </row>
    <row r="3" spans="1:10" ht="15.75" x14ac:dyDescent="0.25">
      <c r="A3" s="101" t="s">
        <v>33</v>
      </c>
      <c r="B3" s="101"/>
      <c r="C3" s="101"/>
      <c r="D3" s="101"/>
      <c r="E3" s="103"/>
      <c r="F3" s="103"/>
    </row>
    <row r="4" spans="1:10" ht="18" x14ac:dyDescent="0.25">
      <c r="A4" s="5"/>
      <c r="B4" s="5"/>
      <c r="C4" s="5"/>
      <c r="D4" s="5"/>
      <c r="E4" s="6"/>
      <c r="F4" s="6"/>
    </row>
    <row r="5" spans="1:10" ht="18" customHeight="1" x14ac:dyDescent="0.25">
      <c r="A5" s="101" t="s">
        <v>13</v>
      </c>
      <c r="B5" s="102"/>
      <c r="C5" s="102"/>
      <c r="D5" s="102"/>
      <c r="E5" s="102"/>
      <c r="F5" s="102"/>
    </row>
    <row r="6" spans="1:10" ht="18" x14ac:dyDescent="0.25">
      <c r="A6" s="5"/>
      <c r="B6" s="5"/>
      <c r="C6" s="5"/>
      <c r="D6" s="5"/>
      <c r="E6" s="6"/>
      <c r="F6" s="6"/>
    </row>
    <row r="7" spans="1:10" ht="15.75" x14ac:dyDescent="0.25">
      <c r="A7" s="101" t="s">
        <v>26</v>
      </c>
      <c r="B7" s="123"/>
      <c r="C7" s="123"/>
      <c r="D7" s="123"/>
      <c r="E7" s="123"/>
      <c r="F7" s="123"/>
    </row>
    <row r="8" spans="1:10" ht="18" x14ac:dyDescent="0.25">
      <c r="A8" s="5"/>
      <c r="B8" s="5"/>
      <c r="C8" s="5"/>
      <c r="D8" s="5"/>
      <c r="E8" s="6"/>
      <c r="F8" s="6"/>
    </row>
    <row r="9" spans="1:10" ht="25.5" x14ac:dyDescent="0.25">
      <c r="A9" s="25" t="s">
        <v>27</v>
      </c>
      <c r="B9" s="25" t="s">
        <v>47</v>
      </c>
      <c r="C9" s="25" t="s">
        <v>143</v>
      </c>
      <c r="D9" s="25" t="s">
        <v>144</v>
      </c>
      <c r="E9" s="25" t="s">
        <v>48</v>
      </c>
      <c r="F9" s="25" t="s">
        <v>49</v>
      </c>
    </row>
    <row r="10" spans="1:10" ht="15.75" customHeight="1" x14ac:dyDescent="0.25">
      <c r="A10" s="12" t="s">
        <v>28</v>
      </c>
      <c r="B10" s="11">
        <v>592456</v>
      </c>
      <c r="C10" s="96">
        <v>70720.58</v>
      </c>
      <c r="D10" s="96">
        <v>663176.57999999996</v>
      </c>
      <c r="E10" s="11">
        <v>565261</v>
      </c>
      <c r="F10" s="11">
        <v>565061</v>
      </c>
    </row>
    <row r="11" spans="1:10" ht="15.75" customHeight="1" x14ac:dyDescent="0.25">
      <c r="A11" s="12" t="s">
        <v>62</v>
      </c>
      <c r="B11" s="11">
        <v>592456</v>
      </c>
      <c r="C11" s="96">
        <v>70720.58</v>
      </c>
      <c r="D11" s="96">
        <v>663176.57999999996</v>
      </c>
      <c r="E11" s="11">
        <v>565261</v>
      </c>
      <c r="F11" s="11">
        <v>565061</v>
      </c>
    </row>
    <row r="12" spans="1:10" s="59" customFormat="1" x14ac:dyDescent="0.25">
      <c r="A12" s="19" t="s">
        <v>63</v>
      </c>
      <c r="B12" s="11">
        <v>592456</v>
      </c>
      <c r="C12" s="96">
        <v>70720.58</v>
      </c>
      <c r="D12" s="96">
        <v>663176.57999999996</v>
      </c>
      <c r="E12" s="11">
        <v>565261</v>
      </c>
      <c r="F12" s="11">
        <v>565061</v>
      </c>
    </row>
    <row r="13" spans="1:10" x14ac:dyDescent="0.25">
      <c r="A13" s="18" t="s">
        <v>64</v>
      </c>
      <c r="B13" s="11">
        <v>592456</v>
      </c>
      <c r="C13" s="96">
        <v>70720.58</v>
      </c>
      <c r="D13" s="96">
        <v>663176.57999999996</v>
      </c>
      <c r="E13" s="11">
        <v>565261</v>
      </c>
      <c r="F13" s="11">
        <v>565061</v>
      </c>
    </row>
    <row r="16" spans="1:10" x14ac:dyDescent="0.25">
      <c r="A16" s="114" t="s">
        <v>163</v>
      </c>
      <c r="B16" s="114"/>
      <c r="C16" s="114"/>
      <c r="E16" s="72" t="s">
        <v>135</v>
      </c>
    </row>
    <row r="17" spans="1:5" x14ac:dyDescent="0.25">
      <c r="A17" s="97" t="s">
        <v>168</v>
      </c>
      <c r="B17" s="98"/>
      <c r="C17" s="98"/>
      <c r="E17" s="72" t="s">
        <v>136</v>
      </c>
    </row>
    <row r="18" spans="1:5" x14ac:dyDescent="0.25">
      <c r="A18" s="114" t="s">
        <v>165</v>
      </c>
      <c r="B18" s="114"/>
      <c r="C18" s="114"/>
    </row>
  </sheetData>
  <mergeCells count="6">
    <mergeCell ref="A18:C18"/>
    <mergeCell ref="A3:F3"/>
    <mergeCell ref="A5:F5"/>
    <mergeCell ref="A7:F7"/>
    <mergeCell ref="A1:J1"/>
    <mergeCell ref="A16:C16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9"/>
  <sheetViews>
    <sheetView workbookViewId="0">
      <selection activeCell="D19" sqref="D1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10" ht="42" customHeight="1" x14ac:dyDescent="0.25">
      <c r="A1" s="101" t="s">
        <v>164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0" ht="15.75" x14ac:dyDescent="0.25">
      <c r="A3" s="101" t="s">
        <v>33</v>
      </c>
      <c r="B3" s="101"/>
      <c r="C3" s="101"/>
      <c r="D3" s="101"/>
      <c r="E3" s="101"/>
      <c r="F3" s="101"/>
      <c r="G3" s="101"/>
      <c r="H3" s="103"/>
      <c r="I3" s="103"/>
    </row>
    <row r="4" spans="1:10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0" ht="18" customHeight="1" x14ac:dyDescent="0.25">
      <c r="A5" s="101" t="s">
        <v>29</v>
      </c>
      <c r="B5" s="102"/>
      <c r="C5" s="102"/>
      <c r="D5" s="102"/>
      <c r="E5" s="102"/>
      <c r="F5" s="102"/>
      <c r="G5" s="102"/>
      <c r="H5" s="102"/>
      <c r="I5" s="102"/>
    </row>
    <row r="6" spans="1:10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0" ht="25.5" x14ac:dyDescent="0.25">
      <c r="A7" s="25" t="s">
        <v>14</v>
      </c>
      <c r="B7" s="24" t="s">
        <v>15</v>
      </c>
      <c r="C7" s="24" t="s">
        <v>16</v>
      </c>
      <c r="D7" s="24" t="s">
        <v>56</v>
      </c>
      <c r="E7" s="25" t="s">
        <v>47</v>
      </c>
      <c r="F7" s="25" t="s">
        <v>143</v>
      </c>
      <c r="G7" s="25" t="s">
        <v>144</v>
      </c>
      <c r="H7" s="25" t="s">
        <v>48</v>
      </c>
      <c r="I7" s="25" t="s">
        <v>49</v>
      </c>
    </row>
    <row r="8" spans="1:10" ht="25.5" x14ac:dyDescent="0.25">
      <c r="A8" s="12">
        <v>8</v>
      </c>
      <c r="B8" s="12"/>
      <c r="C8" s="12"/>
      <c r="D8" s="12" t="s">
        <v>30</v>
      </c>
      <c r="E8" s="10">
        <v>0</v>
      </c>
      <c r="F8" s="11">
        <v>0</v>
      </c>
      <c r="G8" s="11">
        <v>0</v>
      </c>
      <c r="H8" s="11">
        <v>0</v>
      </c>
      <c r="I8" s="11">
        <v>0</v>
      </c>
    </row>
    <row r="9" spans="1:10" x14ac:dyDescent="0.25">
      <c r="A9" s="12"/>
      <c r="B9" s="17">
        <v>84</v>
      </c>
      <c r="C9" s="17"/>
      <c r="D9" s="17" t="s">
        <v>37</v>
      </c>
      <c r="E9" s="10">
        <v>0</v>
      </c>
      <c r="F9" s="11">
        <v>0</v>
      </c>
      <c r="G9" s="11">
        <v>0</v>
      </c>
      <c r="H9" s="11">
        <v>0</v>
      </c>
      <c r="I9" s="11">
        <v>0</v>
      </c>
    </row>
    <row r="10" spans="1:10" ht="25.5" x14ac:dyDescent="0.25">
      <c r="A10" s="13"/>
      <c r="B10" s="13"/>
      <c r="C10" s="14">
        <v>81</v>
      </c>
      <c r="D10" s="19" t="s">
        <v>38</v>
      </c>
      <c r="E10" s="10">
        <v>0</v>
      </c>
      <c r="F10" s="11">
        <v>0</v>
      </c>
      <c r="G10" s="11">
        <v>0</v>
      </c>
      <c r="H10" s="11">
        <v>0</v>
      </c>
      <c r="I10" s="11">
        <v>0</v>
      </c>
    </row>
    <row r="11" spans="1:10" ht="25.5" x14ac:dyDescent="0.25">
      <c r="A11" s="15">
        <v>5</v>
      </c>
      <c r="B11" s="16"/>
      <c r="C11" s="16"/>
      <c r="D11" s="30" t="s">
        <v>31</v>
      </c>
      <c r="E11" s="10">
        <v>0</v>
      </c>
      <c r="F11" s="11">
        <v>0</v>
      </c>
      <c r="G11" s="11">
        <v>0</v>
      </c>
      <c r="H11" s="11">
        <v>0</v>
      </c>
      <c r="I11" s="11">
        <v>0</v>
      </c>
    </row>
    <row r="12" spans="1:10" ht="25.5" x14ac:dyDescent="0.25">
      <c r="A12" s="17"/>
      <c r="B12" s="17">
        <v>54</v>
      </c>
      <c r="C12" s="17"/>
      <c r="D12" s="31" t="s">
        <v>39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</row>
    <row r="13" spans="1:10" x14ac:dyDescent="0.25">
      <c r="A13" s="17"/>
      <c r="B13" s="17"/>
      <c r="C13" s="14">
        <v>11</v>
      </c>
      <c r="D13" s="14" t="s">
        <v>18</v>
      </c>
      <c r="E13" s="10">
        <v>0</v>
      </c>
      <c r="F13" s="11">
        <v>0</v>
      </c>
      <c r="G13" s="11">
        <v>0</v>
      </c>
      <c r="H13" s="11">
        <v>0</v>
      </c>
      <c r="I13" s="11">
        <v>0</v>
      </c>
    </row>
    <row r="14" spans="1:10" x14ac:dyDescent="0.25">
      <c r="A14" s="17"/>
      <c r="B14" s="17"/>
      <c r="C14" s="14">
        <v>31</v>
      </c>
      <c r="D14" s="14" t="s">
        <v>40</v>
      </c>
      <c r="E14" s="10">
        <v>0</v>
      </c>
      <c r="F14" s="11">
        <v>0</v>
      </c>
      <c r="G14" s="11">
        <v>0</v>
      </c>
      <c r="H14" s="11">
        <v>0</v>
      </c>
      <c r="I14" s="11">
        <v>0</v>
      </c>
    </row>
    <row r="17" spans="1:8" x14ac:dyDescent="0.25">
      <c r="A17" s="114" t="s">
        <v>163</v>
      </c>
      <c r="B17" s="114"/>
      <c r="C17" s="114"/>
      <c r="H17" s="72" t="s">
        <v>135</v>
      </c>
    </row>
    <row r="18" spans="1:8" x14ac:dyDescent="0.25">
      <c r="A18" s="97" t="s">
        <v>169</v>
      </c>
      <c r="B18" s="98"/>
      <c r="C18" s="98"/>
      <c r="H18" s="72" t="s">
        <v>136</v>
      </c>
    </row>
    <row r="19" spans="1:8" x14ac:dyDescent="0.25">
      <c r="A19" s="114" t="s">
        <v>165</v>
      </c>
      <c r="B19" s="114"/>
      <c r="C19" s="114"/>
    </row>
  </sheetData>
  <mergeCells count="5">
    <mergeCell ref="A3:I3"/>
    <mergeCell ref="A5:I5"/>
    <mergeCell ref="A1:J1"/>
    <mergeCell ref="A17:C17"/>
    <mergeCell ref="A19:C19"/>
  </mergeCells>
  <pageMargins left="0.7" right="0.7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07"/>
  <sheetViews>
    <sheetView workbookViewId="0">
      <selection sqref="A1:J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5" width="25.28515625" style="63" customWidth="1"/>
    <col min="6" max="7" width="25.28515625" style="94" customWidth="1"/>
    <col min="8" max="9" width="25.28515625" customWidth="1"/>
  </cols>
  <sheetData>
    <row r="1" spans="1:10" ht="42" customHeight="1" x14ac:dyDescent="0.25">
      <c r="A1" s="101" t="s">
        <v>164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8" x14ac:dyDescent="0.25">
      <c r="A2" s="5"/>
      <c r="B2" s="5"/>
      <c r="C2" s="5"/>
      <c r="D2" s="5"/>
      <c r="E2" s="65"/>
      <c r="F2" s="88"/>
      <c r="G2" s="88"/>
      <c r="H2" s="6"/>
      <c r="I2" s="6"/>
    </row>
    <row r="3" spans="1:10" ht="18" customHeight="1" x14ac:dyDescent="0.25">
      <c r="A3" s="101" t="s">
        <v>32</v>
      </c>
      <c r="B3" s="102"/>
      <c r="C3" s="102"/>
      <c r="D3" s="102"/>
      <c r="E3" s="102"/>
      <c r="F3" s="102"/>
      <c r="G3" s="102"/>
      <c r="H3" s="102"/>
      <c r="I3" s="102"/>
    </row>
    <row r="4" spans="1:10" ht="18" x14ac:dyDescent="0.25">
      <c r="A4" s="5"/>
      <c r="B4" s="5"/>
      <c r="C4" s="5"/>
      <c r="D4" s="5"/>
      <c r="E4" s="65"/>
      <c r="F4" s="88"/>
      <c r="G4" s="88"/>
      <c r="H4" s="6"/>
      <c r="I4" s="6"/>
    </row>
    <row r="5" spans="1:10" ht="25.5" x14ac:dyDescent="0.25">
      <c r="A5" s="136" t="s">
        <v>34</v>
      </c>
      <c r="B5" s="137"/>
      <c r="C5" s="138"/>
      <c r="D5" s="24" t="s">
        <v>35</v>
      </c>
      <c r="E5" s="66" t="s">
        <v>47</v>
      </c>
      <c r="F5" s="90" t="s">
        <v>143</v>
      </c>
      <c r="G5" s="90" t="s">
        <v>144</v>
      </c>
      <c r="H5" s="25" t="s">
        <v>48</v>
      </c>
      <c r="I5" s="25" t="s">
        <v>49</v>
      </c>
    </row>
    <row r="6" spans="1:10" x14ac:dyDescent="0.25">
      <c r="A6" s="139" t="s">
        <v>112</v>
      </c>
      <c r="B6" s="140"/>
      <c r="C6" s="140"/>
      <c r="D6" s="141"/>
      <c r="E6" s="62">
        <f>SUM(E7,E35,E71,E76,E95)</f>
        <v>592456</v>
      </c>
      <c r="F6" s="95">
        <f t="shared" ref="F6:I6" si="0">SUM(F7,F35,F71,F76,F95)</f>
        <v>70720.580000000031</v>
      </c>
      <c r="G6" s="95">
        <f t="shared" si="0"/>
        <v>663176.58000000007</v>
      </c>
      <c r="H6" s="62">
        <f t="shared" si="0"/>
        <v>565261</v>
      </c>
      <c r="I6" s="62">
        <f t="shared" si="0"/>
        <v>565061</v>
      </c>
    </row>
    <row r="7" spans="1:10" ht="38.25" x14ac:dyDescent="0.25">
      <c r="A7" s="124" t="s">
        <v>65</v>
      </c>
      <c r="B7" s="125"/>
      <c r="C7" s="126"/>
      <c r="D7" s="33" t="s">
        <v>66</v>
      </c>
      <c r="E7" s="62">
        <f>SUM(E8,E13,E17,E29)</f>
        <v>553639</v>
      </c>
      <c r="F7" s="95">
        <f>SUM(F8,F13,F17,F29)</f>
        <v>69301.570000000036</v>
      </c>
      <c r="G7" s="95">
        <f>SUM(G8,G13,G17,G29)</f>
        <v>622940.57000000007</v>
      </c>
      <c r="H7" s="62">
        <f t="shared" ref="H7:I7" si="1">SUM(H8,H13,H17,H29)</f>
        <v>553639</v>
      </c>
      <c r="I7" s="62">
        <f t="shared" si="1"/>
        <v>553639</v>
      </c>
    </row>
    <row r="8" spans="1:10" ht="25.5" x14ac:dyDescent="0.25">
      <c r="A8" s="124" t="s">
        <v>67</v>
      </c>
      <c r="B8" s="125"/>
      <c r="C8" s="126"/>
      <c r="D8" s="33" t="s">
        <v>118</v>
      </c>
      <c r="E8" s="62">
        <f>SUM(E10)</f>
        <v>21647</v>
      </c>
      <c r="F8" s="95">
        <f>SUM(F10)</f>
        <v>41.799999999999272</v>
      </c>
      <c r="G8" s="95">
        <f>SUM(G10)</f>
        <v>21688.799999999999</v>
      </c>
      <c r="H8" s="62">
        <f t="shared" ref="H8:I8" si="2">SUM(H10)</f>
        <v>21647</v>
      </c>
      <c r="I8" s="62">
        <f t="shared" si="2"/>
        <v>21647</v>
      </c>
    </row>
    <row r="9" spans="1:10" ht="25.5" x14ac:dyDescent="0.25">
      <c r="A9" s="127" t="s">
        <v>68</v>
      </c>
      <c r="B9" s="128"/>
      <c r="C9" s="129"/>
      <c r="D9" s="47" t="s">
        <v>71</v>
      </c>
      <c r="E9" s="62"/>
      <c r="F9" s="95"/>
      <c r="G9" s="95"/>
      <c r="H9" s="62"/>
      <c r="I9" s="62"/>
    </row>
    <row r="10" spans="1:10" x14ac:dyDescent="0.25">
      <c r="A10" s="130">
        <v>3</v>
      </c>
      <c r="B10" s="131"/>
      <c r="C10" s="132"/>
      <c r="D10" s="32" t="s">
        <v>22</v>
      </c>
      <c r="E10" s="62">
        <f>SUM(E11:E12)</f>
        <v>21647</v>
      </c>
      <c r="F10" s="95">
        <f>SUM(F11:F12)</f>
        <v>41.799999999999272</v>
      </c>
      <c r="G10" s="95">
        <f>SUM(G11:G12)</f>
        <v>21688.799999999999</v>
      </c>
      <c r="H10" s="62">
        <f t="shared" ref="H10:I10" si="3">SUM(H11:H12)</f>
        <v>21647</v>
      </c>
      <c r="I10" s="62">
        <f t="shared" si="3"/>
        <v>21647</v>
      </c>
    </row>
    <row r="11" spans="1:10" x14ac:dyDescent="0.25">
      <c r="A11" s="133">
        <v>32</v>
      </c>
      <c r="B11" s="134"/>
      <c r="C11" s="135"/>
      <c r="D11" s="32" t="s">
        <v>36</v>
      </c>
      <c r="E11" s="62">
        <v>20983</v>
      </c>
      <c r="F11" s="95">
        <f>SUM(G11-E11)</f>
        <v>105.79999999999927</v>
      </c>
      <c r="G11" s="95">
        <v>21088.799999999999</v>
      </c>
      <c r="H11" s="62">
        <v>20983</v>
      </c>
      <c r="I11" s="62">
        <v>20983</v>
      </c>
    </row>
    <row r="12" spans="1:10" x14ac:dyDescent="0.25">
      <c r="A12" s="133">
        <v>34</v>
      </c>
      <c r="B12" s="134"/>
      <c r="C12" s="135"/>
      <c r="D12" s="32" t="s">
        <v>61</v>
      </c>
      <c r="E12" s="62">
        <v>664</v>
      </c>
      <c r="F12" s="95">
        <f>SUM(G12-E12)</f>
        <v>-64</v>
      </c>
      <c r="G12" s="95">
        <v>600</v>
      </c>
      <c r="H12" s="62">
        <v>664</v>
      </c>
      <c r="I12" s="62">
        <v>664</v>
      </c>
    </row>
    <row r="13" spans="1:10" ht="25.5" x14ac:dyDescent="0.25">
      <c r="A13" s="124" t="s">
        <v>69</v>
      </c>
      <c r="B13" s="125"/>
      <c r="C13" s="126"/>
      <c r="D13" s="48" t="s">
        <v>70</v>
      </c>
      <c r="E13" s="62">
        <f>SUM(E15)</f>
        <v>25913</v>
      </c>
      <c r="F13" s="95">
        <f>SUM(F15)</f>
        <v>-61.979999999999563</v>
      </c>
      <c r="G13" s="95">
        <f>SUM(G15)</f>
        <v>25851.02</v>
      </c>
      <c r="H13" s="62">
        <f t="shared" ref="H13:I13" si="4">SUM(H15)</f>
        <v>25913</v>
      </c>
      <c r="I13" s="62">
        <f t="shared" si="4"/>
        <v>25913</v>
      </c>
    </row>
    <row r="14" spans="1:10" ht="25.5" x14ac:dyDescent="0.25">
      <c r="A14" s="127" t="s">
        <v>68</v>
      </c>
      <c r="B14" s="128"/>
      <c r="C14" s="129"/>
      <c r="D14" s="49" t="s">
        <v>71</v>
      </c>
      <c r="E14" s="62"/>
      <c r="F14" s="95"/>
      <c r="G14" s="95"/>
      <c r="H14" s="62"/>
      <c r="I14" s="62"/>
    </row>
    <row r="15" spans="1:10" x14ac:dyDescent="0.25">
      <c r="A15" s="130">
        <v>3</v>
      </c>
      <c r="B15" s="131"/>
      <c r="C15" s="132"/>
      <c r="D15" s="50" t="s">
        <v>22</v>
      </c>
      <c r="E15" s="62">
        <f>SUM(E16)</f>
        <v>25913</v>
      </c>
      <c r="F15" s="95">
        <f>SUM(F16)</f>
        <v>-61.979999999999563</v>
      </c>
      <c r="G15" s="95">
        <f>SUM(G16)</f>
        <v>25851.02</v>
      </c>
      <c r="H15" s="62">
        <f t="shared" ref="H15:I15" si="5">SUM(H16)</f>
        <v>25913</v>
      </c>
      <c r="I15" s="62">
        <f t="shared" si="5"/>
        <v>25913</v>
      </c>
    </row>
    <row r="16" spans="1:10" x14ac:dyDescent="0.25">
      <c r="A16" s="133">
        <v>32</v>
      </c>
      <c r="B16" s="134"/>
      <c r="C16" s="135"/>
      <c r="D16" s="50" t="s">
        <v>36</v>
      </c>
      <c r="E16" s="62">
        <v>25913</v>
      </c>
      <c r="F16" s="95">
        <f>SUM(G16-E16)</f>
        <v>-61.979999999999563</v>
      </c>
      <c r="G16" s="95">
        <v>25851.02</v>
      </c>
      <c r="H16" s="62">
        <v>25913</v>
      </c>
      <c r="I16" s="62">
        <v>25913</v>
      </c>
    </row>
    <row r="17" spans="1:9" ht="25.5" x14ac:dyDescent="0.25">
      <c r="A17" s="124" t="s">
        <v>72</v>
      </c>
      <c r="B17" s="125"/>
      <c r="C17" s="126"/>
      <c r="D17" s="48" t="s">
        <v>73</v>
      </c>
      <c r="E17" s="62">
        <f>SUM(E19,E23,E27)</f>
        <v>8287</v>
      </c>
      <c r="F17" s="95">
        <f>SUM(F19,F23,F27)</f>
        <v>5758.6599999999989</v>
      </c>
      <c r="G17" s="95">
        <f>SUM(G19,G23,G27)</f>
        <v>14045.66</v>
      </c>
      <c r="H17" s="62">
        <f t="shared" ref="H17:I17" si="6">SUM(H19,H23,H27)</f>
        <v>8287</v>
      </c>
      <c r="I17" s="62">
        <f t="shared" si="6"/>
        <v>8287</v>
      </c>
    </row>
    <row r="18" spans="1:9" x14ac:dyDescent="0.25">
      <c r="A18" s="127" t="s">
        <v>74</v>
      </c>
      <c r="B18" s="128"/>
      <c r="C18" s="129"/>
      <c r="D18" s="49" t="s">
        <v>75</v>
      </c>
      <c r="E18" s="62"/>
      <c r="F18" s="95"/>
      <c r="G18" s="95"/>
      <c r="H18" s="62"/>
      <c r="I18" s="62"/>
    </row>
    <row r="19" spans="1:9" x14ac:dyDescent="0.25">
      <c r="A19" s="130">
        <v>3</v>
      </c>
      <c r="B19" s="131"/>
      <c r="C19" s="132"/>
      <c r="D19" s="50" t="s">
        <v>22</v>
      </c>
      <c r="E19" s="62">
        <f>SUM(E20:E21)</f>
        <v>733</v>
      </c>
      <c r="F19" s="95">
        <f>SUM(F20:F21)</f>
        <v>159.86000000000001</v>
      </c>
      <c r="G19" s="95">
        <f>SUM(G20:G21)</f>
        <v>892.86</v>
      </c>
      <c r="H19" s="62">
        <f t="shared" ref="H19:I19" si="7">SUM(H20:H21)</f>
        <v>733</v>
      </c>
      <c r="I19" s="62">
        <f t="shared" si="7"/>
        <v>733</v>
      </c>
    </row>
    <row r="20" spans="1:9" x14ac:dyDescent="0.25">
      <c r="A20" s="133">
        <v>32</v>
      </c>
      <c r="B20" s="134"/>
      <c r="C20" s="135"/>
      <c r="D20" s="51" t="s">
        <v>36</v>
      </c>
      <c r="E20" s="62">
        <v>730</v>
      </c>
      <c r="F20" s="95">
        <f t="shared" ref="F20:F21" si="8">SUM(G20-E20)</f>
        <v>159.86000000000001</v>
      </c>
      <c r="G20" s="95">
        <v>889.86</v>
      </c>
      <c r="H20" s="62">
        <v>730</v>
      </c>
      <c r="I20" s="62">
        <v>730</v>
      </c>
    </row>
    <row r="21" spans="1:9" x14ac:dyDescent="0.25">
      <c r="A21" s="133">
        <v>34</v>
      </c>
      <c r="B21" s="134"/>
      <c r="C21" s="135"/>
      <c r="D21" s="50" t="s">
        <v>61</v>
      </c>
      <c r="E21" s="62">
        <v>3</v>
      </c>
      <c r="F21" s="95">
        <f t="shared" si="8"/>
        <v>0</v>
      </c>
      <c r="G21" s="95">
        <v>3</v>
      </c>
      <c r="H21" s="62">
        <v>3</v>
      </c>
      <c r="I21" s="62">
        <v>3</v>
      </c>
    </row>
    <row r="22" spans="1:9" ht="25.5" x14ac:dyDescent="0.25">
      <c r="A22" s="127" t="s">
        <v>76</v>
      </c>
      <c r="B22" s="128"/>
      <c r="C22" s="129"/>
      <c r="D22" s="49" t="s">
        <v>77</v>
      </c>
      <c r="E22" s="62"/>
      <c r="F22" s="95"/>
      <c r="G22" s="95"/>
      <c r="H22" s="62"/>
      <c r="I22" s="62"/>
    </row>
    <row r="23" spans="1:9" x14ac:dyDescent="0.25">
      <c r="A23" s="130">
        <v>3</v>
      </c>
      <c r="B23" s="131"/>
      <c r="C23" s="132"/>
      <c r="D23" s="50" t="s">
        <v>22</v>
      </c>
      <c r="E23" s="62">
        <f>SUM(E24:E25)</f>
        <v>6890</v>
      </c>
      <c r="F23" s="95">
        <f>SUM(F24:F25)</f>
        <v>5023.7999999999993</v>
      </c>
      <c r="G23" s="95">
        <f>SUM(G24:G25)</f>
        <v>11913.8</v>
      </c>
      <c r="H23" s="62">
        <f t="shared" ref="H23:I23" si="9">SUM(H24:H25)</f>
        <v>6890</v>
      </c>
      <c r="I23" s="62">
        <f t="shared" si="9"/>
        <v>6890</v>
      </c>
    </row>
    <row r="24" spans="1:9" x14ac:dyDescent="0.25">
      <c r="A24" s="133">
        <v>32</v>
      </c>
      <c r="B24" s="134"/>
      <c r="C24" s="135"/>
      <c r="D24" s="51" t="s">
        <v>36</v>
      </c>
      <c r="E24" s="62">
        <v>6883</v>
      </c>
      <c r="F24" s="95">
        <f t="shared" ref="F24:F25" si="10">SUM(G24-E24)</f>
        <v>5020.7999999999993</v>
      </c>
      <c r="G24" s="95">
        <v>11903.8</v>
      </c>
      <c r="H24" s="62">
        <v>6883</v>
      </c>
      <c r="I24" s="62">
        <v>6883</v>
      </c>
    </row>
    <row r="25" spans="1:9" x14ac:dyDescent="0.25">
      <c r="A25" s="133">
        <v>34</v>
      </c>
      <c r="B25" s="134"/>
      <c r="C25" s="135"/>
      <c r="D25" s="50" t="s">
        <v>61</v>
      </c>
      <c r="E25" s="62">
        <v>7</v>
      </c>
      <c r="F25" s="95">
        <f t="shared" si="10"/>
        <v>3</v>
      </c>
      <c r="G25" s="95">
        <v>10</v>
      </c>
      <c r="H25" s="62">
        <v>7</v>
      </c>
      <c r="I25" s="62">
        <v>7</v>
      </c>
    </row>
    <row r="26" spans="1:9" x14ac:dyDescent="0.25">
      <c r="A26" s="127" t="s">
        <v>105</v>
      </c>
      <c r="B26" s="128"/>
      <c r="C26" s="129"/>
      <c r="D26" s="53" t="s">
        <v>106</v>
      </c>
      <c r="E26" s="62"/>
      <c r="F26" s="95"/>
      <c r="G26" s="95"/>
      <c r="H26" s="62"/>
      <c r="I26" s="62"/>
    </row>
    <row r="27" spans="1:9" x14ac:dyDescent="0.25">
      <c r="A27" s="130">
        <v>3</v>
      </c>
      <c r="B27" s="131"/>
      <c r="C27" s="132"/>
      <c r="D27" s="51" t="s">
        <v>22</v>
      </c>
      <c r="E27" s="62">
        <f>SUM(E28)</f>
        <v>664</v>
      </c>
      <c r="F27" s="95">
        <f>SUM(F28)</f>
        <v>575</v>
      </c>
      <c r="G27" s="95">
        <f>SUM(G28)</f>
        <v>1239</v>
      </c>
      <c r="H27" s="62">
        <f t="shared" ref="H27:I27" si="11">SUM(H28)</f>
        <v>664</v>
      </c>
      <c r="I27" s="62">
        <f t="shared" si="11"/>
        <v>664</v>
      </c>
    </row>
    <row r="28" spans="1:9" x14ac:dyDescent="0.25">
      <c r="A28" s="133">
        <v>32</v>
      </c>
      <c r="B28" s="134"/>
      <c r="C28" s="135"/>
      <c r="D28" s="51" t="s">
        <v>36</v>
      </c>
      <c r="E28" s="62">
        <v>664</v>
      </c>
      <c r="F28" s="95">
        <f>SUM(G28-E28)</f>
        <v>575</v>
      </c>
      <c r="G28" s="95">
        <v>1239</v>
      </c>
      <c r="H28" s="62">
        <v>664</v>
      </c>
      <c r="I28" s="62">
        <v>664</v>
      </c>
    </row>
    <row r="29" spans="1:9" ht="25.5" x14ac:dyDescent="0.25">
      <c r="A29" s="124" t="s">
        <v>78</v>
      </c>
      <c r="B29" s="125"/>
      <c r="C29" s="126"/>
      <c r="D29" s="48" t="s">
        <v>79</v>
      </c>
      <c r="E29" s="62">
        <f>SUM(E31)</f>
        <v>497792</v>
      </c>
      <c r="F29" s="95">
        <f>SUM(F31)</f>
        <v>63563.090000000033</v>
      </c>
      <c r="G29" s="95">
        <f>SUM(G31)</f>
        <v>561355.09000000008</v>
      </c>
      <c r="H29" s="62">
        <f t="shared" ref="H29:I29" si="12">SUM(H31)</f>
        <v>497792</v>
      </c>
      <c r="I29" s="62">
        <f t="shared" si="12"/>
        <v>497792</v>
      </c>
    </row>
    <row r="30" spans="1:9" ht="25.5" x14ac:dyDescent="0.25">
      <c r="A30" s="127" t="s">
        <v>80</v>
      </c>
      <c r="B30" s="128"/>
      <c r="C30" s="129"/>
      <c r="D30" s="49" t="s">
        <v>81</v>
      </c>
      <c r="E30" s="62"/>
      <c r="F30" s="95"/>
      <c r="G30" s="95"/>
      <c r="H30" s="62"/>
      <c r="I30" s="62"/>
    </row>
    <row r="31" spans="1:9" x14ac:dyDescent="0.25">
      <c r="A31" s="130">
        <v>3</v>
      </c>
      <c r="B31" s="131"/>
      <c r="C31" s="132"/>
      <c r="D31" s="50" t="s">
        <v>22</v>
      </c>
      <c r="E31" s="62">
        <f>SUM(E32:E34)</f>
        <v>497792</v>
      </c>
      <c r="F31" s="95">
        <f>SUM(F32:F34)</f>
        <v>63563.090000000033</v>
      </c>
      <c r="G31" s="95">
        <f>SUM(G32:G34)</f>
        <v>561355.09000000008</v>
      </c>
      <c r="H31" s="62">
        <f t="shared" ref="H31:I31" si="13">SUM(H32:H34)</f>
        <v>497792</v>
      </c>
      <c r="I31" s="62">
        <f t="shared" si="13"/>
        <v>497792</v>
      </c>
    </row>
    <row r="32" spans="1:9" x14ac:dyDescent="0.25">
      <c r="A32" s="133">
        <v>31</v>
      </c>
      <c r="B32" s="134"/>
      <c r="C32" s="135"/>
      <c r="D32" s="50" t="s">
        <v>23</v>
      </c>
      <c r="E32" s="62">
        <v>495368</v>
      </c>
      <c r="F32" s="95">
        <f t="shared" ref="F32:F34" si="14">SUM(G32-E32)</f>
        <v>64322.660000000033</v>
      </c>
      <c r="G32" s="95">
        <v>559690.66</v>
      </c>
      <c r="H32" s="62">
        <v>495368</v>
      </c>
      <c r="I32" s="62">
        <v>495368</v>
      </c>
    </row>
    <row r="33" spans="1:9" x14ac:dyDescent="0.25">
      <c r="A33" s="133">
        <v>32</v>
      </c>
      <c r="B33" s="134"/>
      <c r="C33" s="135"/>
      <c r="D33" s="50" t="s">
        <v>36</v>
      </c>
      <c r="E33" s="62">
        <v>1980</v>
      </c>
      <c r="F33" s="95">
        <f t="shared" si="14"/>
        <v>-315.56999999999994</v>
      </c>
      <c r="G33" s="95">
        <v>1664.43</v>
      </c>
      <c r="H33" s="62">
        <v>1980</v>
      </c>
      <c r="I33" s="62">
        <v>1980</v>
      </c>
    </row>
    <row r="34" spans="1:9" x14ac:dyDescent="0.25">
      <c r="A34" s="133">
        <v>34</v>
      </c>
      <c r="B34" s="134"/>
      <c r="C34" s="135"/>
      <c r="D34" s="50" t="s">
        <v>61</v>
      </c>
      <c r="E34" s="62">
        <v>444</v>
      </c>
      <c r="F34" s="95">
        <f t="shared" si="14"/>
        <v>-444</v>
      </c>
      <c r="G34" s="95">
        <v>0</v>
      </c>
      <c r="H34" s="62">
        <v>444</v>
      </c>
      <c r="I34" s="62">
        <v>444</v>
      </c>
    </row>
    <row r="35" spans="1:9" ht="25.5" x14ac:dyDescent="0.25">
      <c r="A35" s="124" t="s">
        <v>82</v>
      </c>
      <c r="B35" s="125"/>
      <c r="C35" s="126"/>
      <c r="D35" s="48" t="s">
        <v>83</v>
      </c>
      <c r="E35" s="62">
        <f>SUM(E36,E41,E45,E49,E53,E59,E63,E67)</f>
        <v>26084</v>
      </c>
      <c r="F35" s="95">
        <f>SUM(F36,F41,F45,F49,F53,F59,F63,F67)</f>
        <v>-5693.34</v>
      </c>
      <c r="G35" s="95">
        <f>SUM(G36,G41,G45,G49,G53,G59,G63,G67)</f>
        <v>20390.66</v>
      </c>
      <c r="H35" s="62">
        <f>SUM(H41,H45,H49,H53,H59,H63,H67)</f>
        <v>4268</v>
      </c>
      <c r="I35" s="62">
        <f>SUM(I41,I45,I49,I53,I59,I63,I67)</f>
        <v>4068</v>
      </c>
    </row>
    <row r="36" spans="1:9" x14ac:dyDescent="0.25">
      <c r="A36" s="124" t="s">
        <v>158</v>
      </c>
      <c r="B36" s="125"/>
      <c r="C36" s="126"/>
      <c r="D36" s="78" t="s">
        <v>159</v>
      </c>
      <c r="E36" s="62">
        <f>SUM(E38)</f>
        <v>0</v>
      </c>
      <c r="F36" s="95">
        <f t="shared" ref="F36:G36" si="15">SUM(F38)</f>
        <v>100.95</v>
      </c>
      <c r="G36" s="95">
        <f t="shared" si="15"/>
        <v>100.95</v>
      </c>
      <c r="H36" s="62">
        <f t="shared" ref="H36:I36" si="16">SUM(H38)</f>
        <v>0</v>
      </c>
      <c r="I36" s="62">
        <f t="shared" si="16"/>
        <v>2655</v>
      </c>
    </row>
    <row r="37" spans="1:9" x14ac:dyDescent="0.25">
      <c r="A37" s="127" t="s">
        <v>95</v>
      </c>
      <c r="B37" s="128"/>
      <c r="C37" s="129"/>
      <c r="D37" s="76" t="s">
        <v>96</v>
      </c>
      <c r="E37" s="62"/>
      <c r="F37" s="95"/>
      <c r="G37" s="95"/>
      <c r="H37" s="62"/>
      <c r="I37" s="62"/>
    </row>
    <row r="38" spans="1:9" x14ac:dyDescent="0.25">
      <c r="A38" s="130">
        <v>3</v>
      </c>
      <c r="B38" s="131"/>
      <c r="C38" s="132"/>
      <c r="D38" s="77" t="s">
        <v>22</v>
      </c>
      <c r="E38" s="62">
        <f>SUM(E39:E40)</f>
        <v>0</v>
      </c>
      <c r="F38" s="95">
        <f t="shared" ref="F38:G38" si="17">SUM(F39:F40)</f>
        <v>100.95</v>
      </c>
      <c r="G38" s="95">
        <f t="shared" si="17"/>
        <v>100.95</v>
      </c>
      <c r="H38" s="62">
        <f t="shared" ref="H38:I38" si="18">SUM(H40)</f>
        <v>0</v>
      </c>
      <c r="I38" s="62">
        <f t="shared" si="18"/>
        <v>2655</v>
      </c>
    </row>
    <row r="39" spans="1:9" x14ac:dyDescent="0.25">
      <c r="A39" s="133">
        <v>31</v>
      </c>
      <c r="B39" s="134"/>
      <c r="C39" s="135"/>
      <c r="D39" s="77" t="s">
        <v>23</v>
      </c>
      <c r="E39" s="62">
        <v>0</v>
      </c>
      <c r="F39" s="95">
        <f t="shared" ref="F39:F40" si="19">SUM(G39-E39)</f>
        <v>26.55</v>
      </c>
      <c r="G39" s="95">
        <v>26.55</v>
      </c>
      <c r="H39" s="62">
        <v>0</v>
      </c>
      <c r="I39" s="62">
        <v>2655</v>
      </c>
    </row>
    <row r="40" spans="1:9" x14ac:dyDescent="0.25">
      <c r="A40" s="133">
        <v>32</v>
      </c>
      <c r="B40" s="134"/>
      <c r="C40" s="135"/>
      <c r="D40" s="77" t="s">
        <v>36</v>
      </c>
      <c r="E40" s="62">
        <v>0</v>
      </c>
      <c r="F40" s="95">
        <f t="shared" si="19"/>
        <v>74.400000000000006</v>
      </c>
      <c r="G40" s="95">
        <v>74.400000000000006</v>
      </c>
      <c r="H40" s="62">
        <v>0</v>
      </c>
      <c r="I40" s="62">
        <v>2655</v>
      </c>
    </row>
    <row r="41" spans="1:9" x14ac:dyDescent="0.25">
      <c r="A41" s="124" t="s">
        <v>86</v>
      </c>
      <c r="B41" s="125"/>
      <c r="C41" s="126"/>
      <c r="D41" s="48" t="s">
        <v>123</v>
      </c>
      <c r="E41" s="62">
        <f>SUM(E43)</f>
        <v>2655</v>
      </c>
      <c r="F41" s="95">
        <f>SUM(F43)</f>
        <v>-1</v>
      </c>
      <c r="G41" s="95">
        <f>SUM(G43)</f>
        <v>2654</v>
      </c>
      <c r="H41" s="62">
        <f t="shared" ref="H41:I41" si="20">SUM(H43)</f>
        <v>2655</v>
      </c>
      <c r="I41" s="62">
        <f t="shared" si="20"/>
        <v>2655</v>
      </c>
    </row>
    <row r="42" spans="1:9" ht="25.5" x14ac:dyDescent="0.25">
      <c r="A42" s="127" t="s">
        <v>84</v>
      </c>
      <c r="B42" s="128"/>
      <c r="C42" s="129"/>
      <c r="D42" s="49" t="s">
        <v>85</v>
      </c>
      <c r="E42" s="62"/>
      <c r="F42" s="95"/>
      <c r="G42" s="95"/>
      <c r="H42" s="62"/>
      <c r="I42" s="62"/>
    </row>
    <row r="43" spans="1:9" x14ac:dyDescent="0.25">
      <c r="A43" s="130">
        <v>3</v>
      </c>
      <c r="B43" s="131"/>
      <c r="C43" s="132"/>
      <c r="D43" s="50" t="s">
        <v>22</v>
      </c>
      <c r="E43" s="62">
        <f>SUM(E44)</f>
        <v>2655</v>
      </c>
      <c r="F43" s="95">
        <f>SUM(F44)</f>
        <v>-1</v>
      </c>
      <c r="G43" s="95">
        <f>SUM(G44)</f>
        <v>2654</v>
      </c>
      <c r="H43" s="62">
        <f t="shared" ref="H43:I43" si="21">SUM(H44)</f>
        <v>2655</v>
      </c>
      <c r="I43" s="62">
        <f t="shared" si="21"/>
        <v>2655</v>
      </c>
    </row>
    <row r="44" spans="1:9" x14ac:dyDescent="0.25">
      <c r="A44" s="133">
        <v>32</v>
      </c>
      <c r="B44" s="134"/>
      <c r="C44" s="135"/>
      <c r="D44" s="50" t="s">
        <v>36</v>
      </c>
      <c r="E44" s="62">
        <v>2655</v>
      </c>
      <c r="F44" s="95">
        <f>SUM(G44-E44)</f>
        <v>-1</v>
      </c>
      <c r="G44" s="95">
        <v>2654</v>
      </c>
      <c r="H44" s="62">
        <v>2655</v>
      </c>
      <c r="I44" s="62">
        <v>2655</v>
      </c>
    </row>
    <row r="45" spans="1:9" ht="25.5" x14ac:dyDescent="0.25">
      <c r="A45" s="124" t="s">
        <v>87</v>
      </c>
      <c r="B45" s="125"/>
      <c r="C45" s="126"/>
      <c r="D45" s="48" t="s">
        <v>88</v>
      </c>
      <c r="E45" s="62">
        <f>SUM(E47)</f>
        <v>1630</v>
      </c>
      <c r="F45" s="95">
        <f>SUM(F47)</f>
        <v>-214.43000000000006</v>
      </c>
      <c r="G45" s="95">
        <f>SUM(G47)</f>
        <v>1415.57</v>
      </c>
      <c r="H45" s="62">
        <f t="shared" ref="H45:I45" si="22">SUM(H47)</f>
        <v>0</v>
      </c>
      <c r="I45" s="62">
        <f t="shared" si="22"/>
        <v>0</v>
      </c>
    </row>
    <row r="46" spans="1:9" ht="25.5" x14ac:dyDescent="0.25">
      <c r="A46" s="127" t="s">
        <v>80</v>
      </c>
      <c r="B46" s="128"/>
      <c r="C46" s="129"/>
      <c r="D46" s="49" t="s">
        <v>81</v>
      </c>
      <c r="E46" s="62"/>
      <c r="F46" s="95"/>
      <c r="G46" s="95"/>
      <c r="H46" s="62"/>
      <c r="I46" s="62"/>
    </row>
    <row r="47" spans="1:9" x14ac:dyDescent="0.25">
      <c r="A47" s="130">
        <v>3</v>
      </c>
      <c r="B47" s="131"/>
      <c r="C47" s="132"/>
      <c r="D47" s="50" t="s">
        <v>22</v>
      </c>
      <c r="E47" s="62">
        <f>SUM(E48)</f>
        <v>1630</v>
      </c>
      <c r="F47" s="95">
        <f>SUM(F48)</f>
        <v>-214.43000000000006</v>
      </c>
      <c r="G47" s="95">
        <f>SUM(G48)</f>
        <v>1415.57</v>
      </c>
      <c r="H47" s="62">
        <f t="shared" ref="H47:I47" si="23">SUM(H48)</f>
        <v>0</v>
      </c>
      <c r="I47" s="62">
        <f t="shared" si="23"/>
        <v>0</v>
      </c>
    </row>
    <row r="48" spans="1:9" x14ac:dyDescent="0.25">
      <c r="A48" s="133">
        <v>32</v>
      </c>
      <c r="B48" s="134"/>
      <c r="C48" s="135"/>
      <c r="D48" s="50" t="s">
        <v>36</v>
      </c>
      <c r="E48" s="62">
        <v>1630</v>
      </c>
      <c r="F48" s="95">
        <f>SUM(G48-E48)</f>
        <v>-214.43000000000006</v>
      </c>
      <c r="G48" s="95">
        <v>1415.57</v>
      </c>
      <c r="H48" s="62">
        <v>0</v>
      </c>
      <c r="I48" s="62">
        <v>0</v>
      </c>
    </row>
    <row r="49" spans="1:9" ht="25.5" x14ac:dyDescent="0.25">
      <c r="A49" s="124" t="s">
        <v>124</v>
      </c>
      <c r="B49" s="125"/>
      <c r="C49" s="126"/>
      <c r="D49" s="69" t="s">
        <v>125</v>
      </c>
      <c r="E49" s="62">
        <f>SUM(E51)</f>
        <v>200</v>
      </c>
      <c r="F49" s="95">
        <f>SUM(F51)</f>
        <v>30</v>
      </c>
      <c r="G49" s="95">
        <f>SUM(G51)</f>
        <v>230</v>
      </c>
      <c r="H49" s="62">
        <f t="shared" ref="H49:I49" si="24">SUM(H51)</f>
        <v>200</v>
      </c>
      <c r="I49" s="62">
        <f t="shared" si="24"/>
        <v>0</v>
      </c>
    </row>
    <row r="50" spans="1:9" ht="25.5" x14ac:dyDescent="0.25">
      <c r="A50" s="127" t="s">
        <v>121</v>
      </c>
      <c r="B50" s="128"/>
      <c r="C50" s="129"/>
      <c r="D50" s="67" t="s">
        <v>117</v>
      </c>
      <c r="E50" s="62"/>
      <c r="F50" s="95"/>
      <c r="G50" s="95"/>
      <c r="H50" s="62"/>
      <c r="I50" s="62"/>
    </row>
    <row r="51" spans="1:9" x14ac:dyDescent="0.25">
      <c r="A51" s="130">
        <v>3</v>
      </c>
      <c r="B51" s="131"/>
      <c r="C51" s="132"/>
      <c r="D51" s="68" t="s">
        <v>22</v>
      </c>
      <c r="E51" s="62">
        <f>SUM(E52)</f>
        <v>200</v>
      </c>
      <c r="F51" s="95">
        <f>SUM(F52)</f>
        <v>30</v>
      </c>
      <c r="G51" s="95">
        <f>SUM(G52)</f>
        <v>230</v>
      </c>
      <c r="H51" s="62">
        <f t="shared" ref="H51:I51" si="25">SUM(H52)</f>
        <v>200</v>
      </c>
      <c r="I51" s="62">
        <f t="shared" si="25"/>
        <v>0</v>
      </c>
    </row>
    <row r="52" spans="1:9" x14ac:dyDescent="0.25">
      <c r="A52" s="133">
        <v>32</v>
      </c>
      <c r="B52" s="134"/>
      <c r="C52" s="135"/>
      <c r="D52" s="68" t="s">
        <v>36</v>
      </c>
      <c r="E52" s="62">
        <v>200</v>
      </c>
      <c r="F52" s="95">
        <f>SUM(G52-E52)</f>
        <v>30</v>
      </c>
      <c r="G52" s="95">
        <v>230</v>
      </c>
      <c r="H52" s="62">
        <v>200</v>
      </c>
      <c r="I52" s="62">
        <v>0</v>
      </c>
    </row>
    <row r="53" spans="1:9" ht="25.5" x14ac:dyDescent="0.25">
      <c r="A53" s="124" t="s">
        <v>89</v>
      </c>
      <c r="B53" s="125"/>
      <c r="C53" s="126"/>
      <c r="D53" s="48" t="s">
        <v>90</v>
      </c>
      <c r="E53" s="62">
        <f>SUM(E55)</f>
        <v>20186</v>
      </c>
      <c r="F53" s="95">
        <f>SUM(F55)</f>
        <v>-5924.49</v>
      </c>
      <c r="G53" s="95">
        <f>SUM(G55)</f>
        <v>14261.51</v>
      </c>
      <c r="H53" s="62">
        <f t="shared" ref="H53:I53" si="26">SUM(H55)</f>
        <v>0</v>
      </c>
      <c r="I53" s="62">
        <f t="shared" si="26"/>
        <v>0</v>
      </c>
    </row>
    <row r="54" spans="1:9" x14ac:dyDescent="0.25">
      <c r="A54" s="127" t="s">
        <v>91</v>
      </c>
      <c r="B54" s="128"/>
      <c r="C54" s="129"/>
      <c r="D54" s="49" t="s">
        <v>92</v>
      </c>
      <c r="E54" s="62"/>
      <c r="F54" s="95"/>
      <c r="G54" s="95"/>
      <c r="H54" s="62"/>
      <c r="I54" s="62"/>
    </row>
    <row r="55" spans="1:9" x14ac:dyDescent="0.25">
      <c r="A55" s="130">
        <v>3</v>
      </c>
      <c r="B55" s="131"/>
      <c r="C55" s="132"/>
      <c r="D55" s="50" t="s">
        <v>22</v>
      </c>
      <c r="E55" s="62">
        <f>SUM(E56:E58)</f>
        <v>20186</v>
      </c>
      <c r="F55" s="95">
        <f t="shared" ref="F55:G55" si="27">SUM(F56:F58)</f>
        <v>-5924.49</v>
      </c>
      <c r="G55" s="95">
        <f t="shared" si="27"/>
        <v>14261.51</v>
      </c>
      <c r="H55" s="62">
        <f t="shared" ref="H55:I55" si="28">SUM(H57:H58)</f>
        <v>0</v>
      </c>
      <c r="I55" s="62">
        <f t="shared" si="28"/>
        <v>0</v>
      </c>
    </row>
    <row r="56" spans="1:9" x14ac:dyDescent="0.25">
      <c r="A56" s="133">
        <v>31</v>
      </c>
      <c r="B56" s="134"/>
      <c r="C56" s="135"/>
      <c r="D56" s="77" t="s">
        <v>23</v>
      </c>
      <c r="E56" s="62">
        <v>0</v>
      </c>
      <c r="F56" s="95">
        <f t="shared" ref="F56:F58" si="29">SUM(G56-E56)</f>
        <v>932</v>
      </c>
      <c r="G56" s="95">
        <v>932</v>
      </c>
      <c r="H56" s="62">
        <v>0</v>
      </c>
      <c r="I56" s="62">
        <v>0</v>
      </c>
    </row>
    <row r="57" spans="1:9" x14ac:dyDescent="0.25">
      <c r="A57" s="133">
        <v>32</v>
      </c>
      <c r="B57" s="134"/>
      <c r="C57" s="135"/>
      <c r="D57" s="50" t="s">
        <v>36</v>
      </c>
      <c r="E57" s="62">
        <v>20183</v>
      </c>
      <c r="F57" s="95">
        <f t="shared" si="29"/>
        <v>-6863.49</v>
      </c>
      <c r="G57" s="95">
        <v>13319.51</v>
      </c>
      <c r="H57" s="62">
        <v>0</v>
      </c>
      <c r="I57" s="62">
        <v>0</v>
      </c>
    </row>
    <row r="58" spans="1:9" x14ac:dyDescent="0.25">
      <c r="A58" s="133">
        <v>34</v>
      </c>
      <c r="B58" s="134"/>
      <c r="C58" s="135"/>
      <c r="D58" s="50" t="s">
        <v>61</v>
      </c>
      <c r="E58" s="62">
        <v>3</v>
      </c>
      <c r="F58" s="95">
        <f t="shared" si="29"/>
        <v>7</v>
      </c>
      <c r="G58" s="95">
        <v>10</v>
      </c>
      <c r="H58" s="62">
        <v>0</v>
      </c>
      <c r="I58" s="62">
        <v>0</v>
      </c>
    </row>
    <row r="59" spans="1:9" x14ac:dyDescent="0.25">
      <c r="A59" s="124" t="s">
        <v>119</v>
      </c>
      <c r="B59" s="125"/>
      <c r="C59" s="126"/>
      <c r="D59" s="52" t="s">
        <v>120</v>
      </c>
      <c r="E59" s="62">
        <f>SUM(E61)</f>
        <v>86</v>
      </c>
      <c r="F59" s="95">
        <f>SUM(F61)</f>
        <v>-86</v>
      </c>
      <c r="G59" s="95">
        <f>SUM(G61)</f>
        <v>0</v>
      </c>
      <c r="H59" s="62">
        <f t="shared" ref="H59:I59" si="30">SUM(H61)</f>
        <v>86</v>
      </c>
      <c r="I59" s="62">
        <f t="shared" si="30"/>
        <v>86</v>
      </c>
    </row>
    <row r="60" spans="1:9" ht="25.5" x14ac:dyDescent="0.25">
      <c r="A60" s="127" t="s">
        <v>121</v>
      </c>
      <c r="B60" s="128"/>
      <c r="C60" s="129"/>
      <c r="D60" s="53" t="s">
        <v>117</v>
      </c>
      <c r="E60" s="62"/>
      <c r="F60" s="95"/>
      <c r="G60" s="95"/>
      <c r="H60" s="62"/>
      <c r="I60" s="62"/>
    </row>
    <row r="61" spans="1:9" x14ac:dyDescent="0.25">
      <c r="A61" s="130">
        <v>3</v>
      </c>
      <c r="B61" s="131"/>
      <c r="C61" s="132"/>
      <c r="D61" s="51" t="s">
        <v>22</v>
      </c>
      <c r="E61" s="62">
        <f>SUM(E62)</f>
        <v>86</v>
      </c>
      <c r="F61" s="95">
        <f>SUM(F62)</f>
        <v>-86</v>
      </c>
      <c r="G61" s="95">
        <f>SUM(G62)</f>
        <v>0</v>
      </c>
      <c r="H61" s="62">
        <f t="shared" ref="H61:I61" si="31">SUM(H62)</f>
        <v>86</v>
      </c>
      <c r="I61" s="62">
        <f t="shared" si="31"/>
        <v>86</v>
      </c>
    </row>
    <row r="62" spans="1:9" x14ac:dyDescent="0.25">
      <c r="A62" s="133">
        <v>32</v>
      </c>
      <c r="B62" s="134"/>
      <c r="C62" s="135"/>
      <c r="D62" s="51" t="s">
        <v>36</v>
      </c>
      <c r="E62" s="62">
        <v>86</v>
      </c>
      <c r="F62" s="95">
        <f>SUM(G62-E62)</f>
        <v>-86</v>
      </c>
      <c r="G62" s="95">
        <v>0</v>
      </c>
      <c r="H62" s="62">
        <v>86</v>
      </c>
      <c r="I62" s="62">
        <v>86</v>
      </c>
    </row>
    <row r="63" spans="1:9" x14ac:dyDescent="0.25">
      <c r="A63" s="124" t="s">
        <v>93</v>
      </c>
      <c r="B63" s="125"/>
      <c r="C63" s="126"/>
      <c r="D63" s="48" t="s">
        <v>94</v>
      </c>
      <c r="E63" s="62">
        <f>SUM(E65)</f>
        <v>1327</v>
      </c>
      <c r="F63" s="95">
        <f>SUM(F65)</f>
        <v>0.23000000000001819</v>
      </c>
      <c r="G63" s="95">
        <f>SUM(G65)</f>
        <v>1327.23</v>
      </c>
      <c r="H63" s="62">
        <f t="shared" ref="H63:I63" si="32">SUM(H65)</f>
        <v>1327</v>
      </c>
      <c r="I63" s="62">
        <f t="shared" si="32"/>
        <v>1327</v>
      </c>
    </row>
    <row r="64" spans="1:9" x14ac:dyDescent="0.25">
      <c r="A64" s="127" t="s">
        <v>95</v>
      </c>
      <c r="B64" s="128"/>
      <c r="C64" s="129"/>
      <c r="D64" s="49" t="s">
        <v>96</v>
      </c>
      <c r="E64" s="62"/>
      <c r="F64" s="95"/>
      <c r="G64" s="95"/>
      <c r="H64" s="62"/>
      <c r="I64" s="62"/>
    </row>
    <row r="65" spans="1:9" x14ac:dyDescent="0.25">
      <c r="A65" s="130">
        <v>3</v>
      </c>
      <c r="B65" s="131"/>
      <c r="C65" s="132"/>
      <c r="D65" s="50" t="s">
        <v>22</v>
      </c>
      <c r="E65" s="62">
        <f>SUM(E66)</f>
        <v>1327</v>
      </c>
      <c r="F65" s="95">
        <f>SUM(F66)</f>
        <v>0.23000000000001819</v>
      </c>
      <c r="G65" s="95">
        <f>SUM(G66)</f>
        <v>1327.23</v>
      </c>
      <c r="H65" s="62">
        <f t="shared" ref="H65:I65" si="33">SUM(H66)</f>
        <v>1327</v>
      </c>
      <c r="I65" s="62">
        <f t="shared" si="33"/>
        <v>1327</v>
      </c>
    </row>
    <row r="66" spans="1:9" x14ac:dyDescent="0.25">
      <c r="A66" s="133">
        <v>32</v>
      </c>
      <c r="B66" s="134"/>
      <c r="C66" s="135"/>
      <c r="D66" s="50" t="s">
        <v>36</v>
      </c>
      <c r="E66" s="62">
        <v>1327</v>
      </c>
      <c r="F66" s="95">
        <f>SUM(G66-E66)</f>
        <v>0.23000000000001819</v>
      </c>
      <c r="G66" s="95">
        <v>1327.23</v>
      </c>
      <c r="H66" s="62">
        <v>1327</v>
      </c>
      <c r="I66" s="62">
        <v>1327</v>
      </c>
    </row>
    <row r="67" spans="1:9" ht="25.5" x14ac:dyDescent="0.25">
      <c r="A67" s="124" t="s">
        <v>160</v>
      </c>
      <c r="B67" s="125"/>
      <c r="C67" s="126"/>
      <c r="D67" s="52" t="s">
        <v>161</v>
      </c>
      <c r="E67" s="62">
        <f>SUM(E69)</f>
        <v>0</v>
      </c>
      <c r="F67" s="95">
        <f>SUM(F69)</f>
        <v>401.4</v>
      </c>
      <c r="G67" s="95">
        <f>SUM(G69)</f>
        <v>401.4</v>
      </c>
      <c r="H67" s="62">
        <f>SUM(H69)</f>
        <v>0</v>
      </c>
      <c r="I67" s="62">
        <f>SUM(I69)</f>
        <v>0</v>
      </c>
    </row>
    <row r="68" spans="1:9" ht="38.25" x14ac:dyDescent="0.25">
      <c r="A68" s="127" t="s">
        <v>162</v>
      </c>
      <c r="B68" s="128"/>
      <c r="C68" s="129"/>
      <c r="D68" s="53" t="s">
        <v>156</v>
      </c>
      <c r="E68" s="62"/>
      <c r="F68" s="95"/>
      <c r="G68" s="95"/>
      <c r="H68" s="62"/>
      <c r="I68" s="62"/>
    </row>
    <row r="69" spans="1:9" x14ac:dyDescent="0.25">
      <c r="A69" s="130">
        <v>3</v>
      </c>
      <c r="B69" s="131"/>
      <c r="C69" s="132"/>
      <c r="D69" s="51" t="s">
        <v>22</v>
      </c>
      <c r="E69" s="62">
        <f>SUM(E70)</f>
        <v>0</v>
      </c>
      <c r="F69" s="95">
        <f>SUM(F70)</f>
        <v>401.4</v>
      </c>
      <c r="G69" s="95">
        <f>SUM(G70)</f>
        <v>401.4</v>
      </c>
      <c r="H69" s="62">
        <f t="shared" ref="H69:I69" si="34">SUM(H70)</f>
        <v>0</v>
      </c>
      <c r="I69" s="62">
        <f t="shared" si="34"/>
        <v>0</v>
      </c>
    </row>
    <row r="70" spans="1:9" x14ac:dyDescent="0.25">
      <c r="A70" s="133">
        <v>38</v>
      </c>
      <c r="B70" s="134"/>
      <c r="C70" s="135"/>
      <c r="D70" s="51" t="s">
        <v>157</v>
      </c>
      <c r="E70" s="62">
        <v>0</v>
      </c>
      <c r="F70" s="95">
        <f>SUM(G70-E70)</f>
        <v>401.4</v>
      </c>
      <c r="G70" s="95">
        <v>401.4</v>
      </c>
      <c r="H70" s="62">
        <v>0</v>
      </c>
      <c r="I70" s="62">
        <v>0</v>
      </c>
    </row>
    <row r="71" spans="1:9" ht="25.5" x14ac:dyDescent="0.25">
      <c r="A71" s="124" t="s">
        <v>97</v>
      </c>
      <c r="B71" s="125"/>
      <c r="C71" s="126"/>
      <c r="D71" s="48" t="s">
        <v>98</v>
      </c>
      <c r="E71" s="62">
        <f>SUM(E72)</f>
        <v>0</v>
      </c>
      <c r="F71" s="95">
        <f>SUM(F72)</f>
        <v>932.2</v>
      </c>
      <c r="G71" s="95">
        <f>SUM(G72)</f>
        <v>932.2</v>
      </c>
      <c r="H71" s="62">
        <f t="shared" ref="H71:I71" si="35">SUM(H72)</f>
        <v>0</v>
      </c>
      <c r="I71" s="62">
        <f t="shared" si="35"/>
        <v>0</v>
      </c>
    </row>
    <row r="72" spans="1:9" ht="25.5" x14ac:dyDescent="0.25">
      <c r="A72" s="124" t="s">
        <v>99</v>
      </c>
      <c r="B72" s="125"/>
      <c r="C72" s="126"/>
      <c r="D72" s="48" t="s">
        <v>100</v>
      </c>
      <c r="E72" s="62">
        <f>SUM(E74)</f>
        <v>0</v>
      </c>
      <c r="F72" s="95">
        <f>SUM(F74)</f>
        <v>932.2</v>
      </c>
      <c r="G72" s="95">
        <f>SUM(G74)</f>
        <v>932.2</v>
      </c>
      <c r="H72" s="62">
        <f t="shared" ref="H72:I72" si="36">SUM(H74)</f>
        <v>0</v>
      </c>
      <c r="I72" s="62">
        <f t="shared" si="36"/>
        <v>0</v>
      </c>
    </row>
    <row r="73" spans="1:9" ht="25.5" x14ac:dyDescent="0.25">
      <c r="A73" s="127" t="s">
        <v>68</v>
      </c>
      <c r="B73" s="128"/>
      <c r="C73" s="129"/>
      <c r="D73" s="49" t="s">
        <v>71</v>
      </c>
      <c r="E73" s="62"/>
      <c r="F73" s="95"/>
      <c r="G73" s="95"/>
      <c r="H73" s="62"/>
      <c r="I73" s="62"/>
    </row>
    <row r="74" spans="1:9" x14ac:dyDescent="0.25">
      <c r="A74" s="130">
        <v>3</v>
      </c>
      <c r="B74" s="131"/>
      <c r="C74" s="132"/>
      <c r="D74" s="50" t="s">
        <v>22</v>
      </c>
      <c r="E74" s="62">
        <f>SUM(E75)</f>
        <v>0</v>
      </c>
      <c r="F74" s="95">
        <f>SUM(F75)</f>
        <v>932.2</v>
      </c>
      <c r="G74" s="95">
        <f>SUM(G75)</f>
        <v>932.2</v>
      </c>
      <c r="H74" s="62">
        <f t="shared" ref="H74:I74" si="37">SUM(H75)</f>
        <v>0</v>
      </c>
      <c r="I74" s="62">
        <f t="shared" si="37"/>
        <v>0</v>
      </c>
    </row>
    <row r="75" spans="1:9" x14ac:dyDescent="0.25">
      <c r="A75" s="133">
        <v>32</v>
      </c>
      <c r="B75" s="134"/>
      <c r="C75" s="135"/>
      <c r="D75" s="50" t="s">
        <v>36</v>
      </c>
      <c r="E75" s="62">
        <v>0</v>
      </c>
      <c r="F75" s="95">
        <f>SUM(G75-E75)</f>
        <v>932.2</v>
      </c>
      <c r="G75" s="95">
        <v>932.2</v>
      </c>
      <c r="H75" s="62">
        <v>0</v>
      </c>
      <c r="I75" s="62">
        <v>0</v>
      </c>
    </row>
    <row r="76" spans="1:9" ht="25.5" x14ac:dyDescent="0.25">
      <c r="A76" s="124" t="s">
        <v>101</v>
      </c>
      <c r="B76" s="125"/>
      <c r="C76" s="126"/>
      <c r="D76" s="48" t="s">
        <v>102</v>
      </c>
      <c r="E76" s="62">
        <f>SUM(E77,E81,E91)</f>
        <v>7684</v>
      </c>
      <c r="F76" s="95">
        <f>SUM(F77,F81,F91)</f>
        <v>3380.1499999999996</v>
      </c>
      <c r="G76" s="95">
        <f>SUM(G77,G81,G91)</f>
        <v>11064.15</v>
      </c>
      <c r="H76" s="62">
        <f>SUM(H77,H81,H91)</f>
        <v>7354</v>
      </c>
      <c r="I76" s="62">
        <f>SUM(I77,I81)</f>
        <v>7354</v>
      </c>
    </row>
    <row r="77" spans="1:9" ht="25.5" x14ac:dyDescent="0.25">
      <c r="A77" s="124" t="s">
        <v>103</v>
      </c>
      <c r="B77" s="125"/>
      <c r="C77" s="126"/>
      <c r="D77" s="48" t="s">
        <v>104</v>
      </c>
      <c r="E77" s="62">
        <f>SUM(E79)</f>
        <v>5973</v>
      </c>
      <c r="F77" s="95">
        <f t="shared" ref="F77:I77" si="38">SUM(F79)</f>
        <v>3044.1499999999996</v>
      </c>
      <c r="G77" s="95">
        <f t="shared" si="38"/>
        <v>9017.15</v>
      </c>
      <c r="H77" s="62">
        <f t="shared" si="38"/>
        <v>5973</v>
      </c>
      <c r="I77" s="62">
        <f t="shared" si="38"/>
        <v>5973</v>
      </c>
    </row>
    <row r="78" spans="1:9" ht="25.5" x14ac:dyDescent="0.25">
      <c r="A78" s="127" t="s">
        <v>76</v>
      </c>
      <c r="B78" s="128"/>
      <c r="C78" s="129"/>
      <c r="D78" s="49" t="s">
        <v>77</v>
      </c>
      <c r="E78" s="62"/>
      <c r="F78" s="95"/>
      <c r="G78" s="95"/>
      <c r="H78" s="62"/>
      <c r="I78" s="62"/>
    </row>
    <row r="79" spans="1:9" ht="25.5" x14ac:dyDescent="0.25">
      <c r="A79" s="130">
        <v>4</v>
      </c>
      <c r="B79" s="131"/>
      <c r="C79" s="132"/>
      <c r="D79" s="50" t="s">
        <v>24</v>
      </c>
      <c r="E79" s="62">
        <f>SUM(E80)</f>
        <v>5973</v>
      </c>
      <c r="F79" s="95">
        <f>SUM(F80)</f>
        <v>3044.1499999999996</v>
      </c>
      <c r="G79" s="95">
        <f>SUM(G80)</f>
        <v>9017.15</v>
      </c>
      <c r="H79" s="62">
        <f t="shared" ref="H79:I79" si="39">SUM(H80)</f>
        <v>5973</v>
      </c>
      <c r="I79" s="62">
        <f t="shared" si="39"/>
        <v>5973</v>
      </c>
    </row>
    <row r="80" spans="1:9" ht="25.5" x14ac:dyDescent="0.25">
      <c r="A80" s="133">
        <v>42</v>
      </c>
      <c r="B80" s="134"/>
      <c r="C80" s="135"/>
      <c r="D80" s="50" t="s">
        <v>53</v>
      </c>
      <c r="E80" s="62">
        <v>5973</v>
      </c>
      <c r="F80" s="95">
        <f>SUM(G80-E80)</f>
        <v>3044.1499999999996</v>
      </c>
      <c r="G80" s="95">
        <v>9017.15</v>
      </c>
      <c r="H80" s="62">
        <v>5973</v>
      </c>
      <c r="I80" s="62">
        <v>5973</v>
      </c>
    </row>
    <row r="81" spans="1:9" x14ac:dyDescent="0.25">
      <c r="A81" s="124" t="s">
        <v>107</v>
      </c>
      <c r="B81" s="125"/>
      <c r="C81" s="126"/>
      <c r="D81" s="52" t="s">
        <v>108</v>
      </c>
      <c r="E81" s="62">
        <f>SUM(E83,E86,E89)</f>
        <v>1381</v>
      </c>
      <c r="F81" s="95">
        <f t="shared" ref="F81:I81" si="40">SUM(F83,F86,F89)</f>
        <v>336</v>
      </c>
      <c r="G81" s="95">
        <f t="shared" si="40"/>
        <v>1717</v>
      </c>
      <c r="H81" s="62">
        <f t="shared" si="40"/>
        <v>1381</v>
      </c>
      <c r="I81" s="62">
        <f t="shared" si="40"/>
        <v>1381</v>
      </c>
    </row>
    <row r="82" spans="1:9" ht="25.5" x14ac:dyDescent="0.25">
      <c r="A82" s="127" t="s">
        <v>76</v>
      </c>
      <c r="B82" s="128"/>
      <c r="C82" s="129"/>
      <c r="D82" s="53" t="s">
        <v>77</v>
      </c>
      <c r="E82" s="62"/>
      <c r="F82" s="95"/>
      <c r="G82" s="95"/>
      <c r="H82" s="62"/>
      <c r="I82" s="62"/>
    </row>
    <row r="83" spans="1:9" ht="25.5" x14ac:dyDescent="0.25">
      <c r="A83" s="130">
        <v>4</v>
      </c>
      <c r="B83" s="131"/>
      <c r="C83" s="132"/>
      <c r="D83" s="51" t="s">
        <v>24</v>
      </c>
      <c r="E83" s="62">
        <f>SUM(E84)</f>
        <v>664</v>
      </c>
      <c r="F83" s="95">
        <f>SUM(F84)</f>
        <v>336</v>
      </c>
      <c r="G83" s="95">
        <f>SUM(G84)</f>
        <v>1000</v>
      </c>
      <c r="H83" s="62">
        <f t="shared" ref="H83:I83" si="41">SUM(H84)</f>
        <v>664</v>
      </c>
      <c r="I83" s="62">
        <f t="shared" si="41"/>
        <v>664</v>
      </c>
    </row>
    <row r="84" spans="1:9" ht="25.5" x14ac:dyDescent="0.25">
      <c r="A84" s="133">
        <v>42</v>
      </c>
      <c r="B84" s="134"/>
      <c r="C84" s="135"/>
      <c r="D84" s="51" t="s">
        <v>53</v>
      </c>
      <c r="E84" s="62">
        <v>664</v>
      </c>
      <c r="F84" s="95">
        <f>SUM(G84-E84)</f>
        <v>336</v>
      </c>
      <c r="G84" s="95">
        <v>1000</v>
      </c>
      <c r="H84" s="62">
        <v>664</v>
      </c>
      <c r="I84" s="62">
        <v>664</v>
      </c>
    </row>
    <row r="85" spans="1:9" ht="25.5" x14ac:dyDescent="0.25">
      <c r="A85" s="127" t="s">
        <v>80</v>
      </c>
      <c r="B85" s="128"/>
      <c r="C85" s="129"/>
      <c r="D85" s="53" t="s">
        <v>81</v>
      </c>
      <c r="E85" s="62"/>
      <c r="F85" s="95"/>
      <c r="G85" s="95"/>
      <c r="H85" s="62"/>
      <c r="I85" s="62"/>
    </row>
    <row r="86" spans="1:9" ht="25.5" x14ac:dyDescent="0.25">
      <c r="A86" s="130">
        <v>4</v>
      </c>
      <c r="B86" s="131"/>
      <c r="C86" s="132"/>
      <c r="D86" s="51" t="s">
        <v>24</v>
      </c>
      <c r="E86" s="62">
        <f>SUM(E87)</f>
        <v>425</v>
      </c>
      <c r="F86" s="95">
        <f>SUM(F87)</f>
        <v>0</v>
      </c>
      <c r="G86" s="95">
        <f>SUM(G87)</f>
        <v>425</v>
      </c>
      <c r="H86" s="62">
        <f t="shared" ref="H86:I86" si="42">SUM(H87)</f>
        <v>425</v>
      </c>
      <c r="I86" s="62">
        <f t="shared" si="42"/>
        <v>425</v>
      </c>
    </row>
    <row r="87" spans="1:9" ht="25.5" x14ac:dyDescent="0.25">
      <c r="A87" s="133">
        <v>42</v>
      </c>
      <c r="B87" s="134"/>
      <c r="C87" s="135"/>
      <c r="D87" s="51" t="s">
        <v>53</v>
      </c>
      <c r="E87" s="62">
        <v>425</v>
      </c>
      <c r="F87" s="95">
        <f>SUM(G87-E87)</f>
        <v>0</v>
      </c>
      <c r="G87" s="95">
        <v>425</v>
      </c>
      <c r="H87" s="62">
        <v>425</v>
      </c>
      <c r="I87" s="62">
        <v>425</v>
      </c>
    </row>
    <row r="88" spans="1:9" x14ac:dyDescent="0.25">
      <c r="A88" s="127" t="s">
        <v>105</v>
      </c>
      <c r="B88" s="128"/>
      <c r="C88" s="129"/>
      <c r="D88" s="53" t="s">
        <v>106</v>
      </c>
      <c r="E88" s="62"/>
      <c r="F88" s="95"/>
      <c r="G88" s="95"/>
      <c r="H88" s="62"/>
      <c r="I88" s="62"/>
    </row>
    <row r="89" spans="1:9" ht="25.5" x14ac:dyDescent="0.25">
      <c r="A89" s="130">
        <v>4</v>
      </c>
      <c r="B89" s="131"/>
      <c r="C89" s="132"/>
      <c r="D89" s="51" t="s">
        <v>24</v>
      </c>
      <c r="E89" s="62">
        <f>SUM(E90)</f>
        <v>292</v>
      </c>
      <c r="F89" s="95">
        <f>SUM(F90)</f>
        <v>0</v>
      </c>
      <c r="G89" s="95">
        <f>SUM(G90)</f>
        <v>292</v>
      </c>
      <c r="H89" s="62">
        <f t="shared" ref="H89:I89" si="43">SUM(H90)</f>
        <v>292</v>
      </c>
      <c r="I89" s="62">
        <f t="shared" si="43"/>
        <v>292</v>
      </c>
    </row>
    <row r="90" spans="1:9" ht="25.5" x14ac:dyDescent="0.25">
      <c r="A90" s="133">
        <v>42</v>
      </c>
      <c r="B90" s="134"/>
      <c r="C90" s="135"/>
      <c r="D90" s="51" t="s">
        <v>53</v>
      </c>
      <c r="E90" s="62">
        <v>292</v>
      </c>
      <c r="F90" s="95">
        <f>SUM(G90-E90)</f>
        <v>0</v>
      </c>
      <c r="G90" s="95">
        <v>292</v>
      </c>
      <c r="H90" s="62">
        <v>292</v>
      </c>
      <c r="I90" s="62">
        <v>292</v>
      </c>
    </row>
    <row r="91" spans="1:9" x14ac:dyDescent="0.25">
      <c r="A91" s="124" t="s">
        <v>137</v>
      </c>
      <c r="B91" s="125"/>
      <c r="C91" s="126"/>
      <c r="D91" s="73" t="s">
        <v>138</v>
      </c>
      <c r="E91" s="62">
        <f t="shared" ref="E91" si="44">SUM(E93)</f>
        <v>330</v>
      </c>
      <c r="F91" s="95">
        <f t="shared" ref="F91:I91" si="45">SUM(F93)</f>
        <v>0</v>
      </c>
      <c r="G91" s="95">
        <f t="shared" si="45"/>
        <v>330</v>
      </c>
      <c r="H91" s="62">
        <f t="shared" si="45"/>
        <v>0</v>
      </c>
      <c r="I91" s="62">
        <f t="shared" si="45"/>
        <v>0</v>
      </c>
    </row>
    <row r="92" spans="1:9" x14ac:dyDescent="0.25">
      <c r="A92" s="127" t="s">
        <v>95</v>
      </c>
      <c r="B92" s="128"/>
      <c r="C92" s="129"/>
      <c r="D92" s="74" t="s">
        <v>96</v>
      </c>
      <c r="E92" s="62"/>
      <c r="F92" s="95"/>
      <c r="G92" s="95"/>
      <c r="H92" s="62"/>
      <c r="I92" s="62"/>
    </row>
    <row r="93" spans="1:9" ht="25.5" x14ac:dyDescent="0.25">
      <c r="A93" s="130">
        <v>4</v>
      </c>
      <c r="B93" s="131"/>
      <c r="C93" s="132"/>
      <c r="D93" s="75" t="s">
        <v>24</v>
      </c>
      <c r="E93" s="62">
        <f>SUM(E94)</f>
        <v>330</v>
      </c>
      <c r="F93" s="95">
        <f>SUM(F94)</f>
        <v>0</v>
      </c>
      <c r="G93" s="95">
        <f>SUM(G94)</f>
        <v>330</v>
      </c>
      <c r="H93" s="62">
        <f t="shared" ref="H93:I93" si="46">SUM(H94)</f>
        <v>0</v>
      </c>
      <c r="I93" s="62">
        <f t="shared" si="46"/>
        <v>0</v>
      </c>
    </row>
    <row r="94" spans="1:9" ht="25.5" x14ac:dyDescent="0.25">
      <c r="A94" s="133">
        <v>42</v>
      </c>
      <c r="B94" s="134"/>
      <c r="C94" s="135"/>
      <c r="D94" s="75" t="s">
        <v>53</v>
      </c>
      <c r="E94" s="62">
        <v>330</v>
      </c>
      <c r="F94" s="95">
        <f>SUM(G94-E94)</f>
        <v>0</v>
      </c>
      <c r="G94" s="95">
        <v>330</v>
      </c>
      <c r="H94" s="62">
        <v>0</v>
      </c>
      <c r="I94" s="62">
        <v>0</v>
      </c>
    </row>
    <row r="95" spans="1:9" x14ac:dyDescent="0.25">
      <c r="A95" s="124" t="s">
        <v>126</v>
      </c>
      <c r="B95" s="125"/>
      <c r="C95" s="126"/>
      <c r="D95" s="69" t="s">
        <v>127</v>
      </c>
      <c r="E95" s="62">
        <f>SUM(E96)</f>
        <v>5049</v>
      </c>
      <c r="F95" s="95">
        <f>SUM(F96)</f>
        <v>2800</v>
      </c>
      <c r="G95" s="95">
        <f>SUM(G96)</f>
        <v>7849</v>
      </c>
      <c r="H95" s="62">
        <f t="shared" ref="H95:I95" si="47">SUM(H96)</f>
        <v>0</v>
      </c>
      <c r="I95" s="62">
        <f t="shared" si="47"/>
        <v>0</v>
      </c>
    </row>
    <row r="96" spans="1:9" ht="25.5" x14ac:dyDescent="0.25">
      <c r="A96" s="124" t="s">
        <v>128</v>
      </c>
      <c r="B96" s="125"/>
      <c r="C96" s="126"/>
      <c r="D96" s="69" t="s">
        <v>129</v>
      </c>
      <c r="E96" s="62">
        <f>SUM(E98,E101)</f>
        <v>5049</v>
      </c>
      <c r="F96" s="95">
        <f>SUM(F98,F101)</f>
        <v>2800</v>
      </c>
      <c r="G96" s="95">
        <f>SUM(G98,G101)</f>
        <v>7849</v>
      </c>
      <c r="H96" s="62">
        <f t="shared" ref="H96:I96" si="48">SUM(H98,H101)</f>
        <v>0</v>
      </c>
      <c r="I96" s="62">
        <f t="shared" si="48"/>
        <v>0</v>
      </c>
    </row>
    <row r="97" spans="1:9" x14ac:dyDescent="0.25">
      <c r="A97" s="127" t="s">
        <v>95</v>
      </c>
      <c r="B97" s="128"/>
      <c r="C97" s="129"/>
      <c r="D97" s="67" t="s">
        <v>96</v>
      </c>
      <c r="E97" s="62"/>
      <c r="F97" s="95"/>
      <c r="G97" s="95"/>
      <c r="H97" s="62"/>
      <c r="I97" s="62"/>
    </row>
    <row r="98" spans="1:9" x14ac:dyDescent="0.25">
      <c r="A98" s="130">
        <v>3</v>
      </c>
      <c r="B98" s="131"/>
      <c r="C98" s="132"/>
      <c r="D98" s="68" t="s">
        <v>22</v>
      </c>
      <c r="E98" s="62">
        <f>SUM(E99)</f>
        <v>757</v>
      </c>
      <c r="F98" s="95">
        <f>SUM(F99)</f>
        <v>2800</v>
      </c>
      <c r="G98" s="95">
        <f>SUM(G99)</f>
        <v>3557</v>
      </c>
      <c r="H98" s="62">
        <f t="shared" ref="H98:I98" si="49">SUM(H99)</f>
        <v>0</v>
      </c>
      <c r="I98" s="62">
        <f t="shared" si="49"/>
        <v>0</v>
      </c>
    </row>
    <row r="99" spans="1:9" x14ac:dyDescent="0.25">
      <c r="A99" s="133">
        <v>31</v>
      </c>
      <c r="B99" s="134"/>
      <c r="C99" s="135"/>
      <c r="D99" s="68" t="s">
        <v>23</v>
      </c>
      <c r="E99" s="62">
        <v>757</v>
      </c>
      <c r="F99" s="95">
        <f>SUM(G99-E99)</f>
        <v>2800</v>
      </c>
      <c r="G99" s="95">
        <v>3557</v>
      </c>
      <c r="H99" s="62">
        <v>0</v>
      </c>
      <c r="I99" s="62">
        <v>0</v>
      </c>
    </row>
    <row r="100" spans="1:9" x14ac:dyDescent="0.25">
      <c r="A100" s="127" t="s">
        <v>110</v>
      </c>
      <c r="B100" s="128"/>
      <c r="C100" s="129"/>
      <c r="D100" s="67" t="s">
        <v>111</v>
      </c>
      <c r="E100" s="62"/>
      <c r="F100" s="95"/>
      <c r="G100" s="95"/>
      <c r="H100" s="62"/>
      <c r="I100" s="62"/>
    </row>
    <row r="101" spans="1:9" x14ac:dyDescent="0.25">
      <c r="A101" s="130">
        <v>3</v>
      </c>
      <c r="B101" s="131"/>
      <c r="C101" s="132"/>
      <c r="D101" s="68" t="s">
        <v>22</v>
      </c>
      <c r="E101" s="62">
        <f>SUM(E102)</f>
        <v>4292</v>
      </c>
      <c r="F101" s="95">
        <f>SUM(F102)</f>
        <v>0</v>
      </c>
      <c r="G101" s="95">
        <f>SUM(G102)</f>
        <v>4292</v>
      </c>
      <c r="H101" s="62">
        <f t="shared" ref="H101:I101" si="50">SUM(H102)</f>
        <v>0</v>
      </c>
      <c r="I101" s="62">
        <f t="shared" si="50"/>
        <v>0</v>
      </c>
    </row>
    <row r="102" spans="1:9" x14ac:dyDescent="0.25">
      <c r="A102" s="133">
        <v>31</v>
      </c>
      <c r="B102" s="134"/>
      <c r="C102" s="135"/>
      <c r="D102" s="68" t="s">
        <v>23</v>
      </c>
      <c r="E102" s="62">
        <v>4292</v>
      </c>
      <c r="F102" s="95">
        <f>SUM(G102-E102)</f>
        <v>0</v>
      </c>
      <c r="G102" s="95">
        <v>4292</v>
      </c>
      <c r="H102" s="62">
        <v>0</v>
      </c>
      <c r="I102" s="62">
        <v>0</v>
      </c>
    </row>
    <row r="105" spans="1:9" x14ac:dyDescent="0.25">
      <c r="A105" s="114" t="s">
        <v>163</v>
      </c>
      <c r="B105" s="114"/>
      <c r="C105" s="114"/>
      <c r="H105" s="72" t="s">
        <v>135</v>
      </c>
    </row>
    <row r="106" spans="1:9" x14ac:dyDescent="0.25">
      <c r="A106" s="97" t="s">
        <v>170</v>
      </c>
      <c r="B106" s="98"/>
      <c r="C106" s="98"/>
      <c r="H106" s="72" t="s">
        <v>136</v>
      </c>
    </row>
    <row r="107" spans="1:9" x14ac:dyDescent="0.25">
      <c r="A107" s="114" t="s">
        <v>165</v>
      </c>
      <c r="B107" s="114"/>
      <c r="C107" s="114"/>
    </row>
  </sheetData>
  <mergeCells count="102">
    <mergeCell ref="A97:C97"/>
    <mergeCell ref="A98:C98"/>
    <mergeCell ref="A99:C99"/>
    <mergeCell ref="A100:C100"/>
    <mergeCell ref="A101:C101"/>
    <mergeCell ref="A102:C102"/>
    <mergeCell ref="A105:C105"/>
    <mergeCell ref="A107:C107"/>
    <mergeCell ref="A81:C81"/>
    <mergeCell ref="A95:C95"/>
    <mergeCell ref="A96:C96"/>
    <mergeCell ref="A91:C91"/>
    <mergeCell ref="A92:C92"/>
    <mergeCell ref="A93:C93"/>
    <mergeCell ref="A94:C94"/>
    <mergeCell ref="A87:C87"/>
    <mergeCell ref="A88:C88"/>
    <mergeCell ref="A89:C89"/>
    <mergeCell ref="A90:C90"/>
    <mergeCell ref="A82:C82"/>
    <mergeCell ref="A83:C83"/>
    <mergeCell ref="A84:C84"/>
    <mergeCell ref="A85:C85"/>
    <mergeCell ref="A86:C86"/>
    <mergeCell ref="A6:D6"/>
    <mergeCell ref="A20:C20"/>
    <mergeCell ref="A24:C24"/>
    <mergeCell ref="A26:C26"/>
    <mergeCell ref="A27:C27"/>
    <mergeCell ref="A28:C28"/>
    <mergeCell ref="A59:C59"/>
    <mergeCell ref="A60:C60"/>
    <mergeCell ref="A61:C61"/>
    <mergeCell ref="A7:C7"/>
    <mergeCell ref="A8:C8"/>
    <mergeCell ref="A43:C43"/>
    <mergeCell ref="A44:C44"/>
    <mergeCell ref="A45:C45"/>
    <mergeCell ref="A46:C46"/>
    <mergeCell ref="A47:C47"/>
    <mergeCell ref="A48:C48"/>
    <mergeCell ref="A53:C53"/>
    <mergeCell ref="A49:C49"/>
    <mergeCell ref="A34:C34"/>
    <mergeCell ref="A32:C32"/>
    <mergeCell ref="A33:C33"/>
    <mergeCell ref="A35:C35"/>
    <mergeCell ref="A41:C41"/>
    <mergeCell ref="A71:C71"/>
    <mergeCell ref="A72:C72"/>
    <mergeCell ref="A78:C78"/>
    <mergeCell ref="A62:C62"/>
    <mergeCell ref="A67:C67"/>
    <mergeCell ref="A79:C79"/>
    <mergeCell ref="A80:C80"/>
    <mergeCell ref="A73:C73"/>
    <mergeCell ref="A74:C74"/>
    <mergeCell ref="A75:C75"/>
    <mergeCell ref="A76:C76"/>
    <mergeCell ref="A77:C77"/>
    <mergeCell ref="A68:C68"/>
    <mergeCell ref="A69:C69"/>
    <mergeCell ref="A70:C70"/>
    <mergeCell ref="A65:C65"/>
    <mergeCell ref="A66:C66"/>
    <mergeCell ref="A21:C21"/>
    <mergeCell ref="A22:C22"/>
    <mergeCell ref="A23:C23"/>
    <mergeCell ref="A42:C42"/>
    <mergeCell ref="A57:C57"/>
    <mergeCell ref="A63:C63"/>
    <mergeCell ref="A64:C64"/>
    <mergeCell ref="A50:C50"/>
    <mergeCell ref="A51:C51"/>
    <mergeCell ref="A52:C52"/>
    <mergeCell ref="A54:C54"/>
    <mergeCell ref="A55:C55"/>
    <mergeCell ref="A58:C58"/>
    <mergeCell ref="A36:C36"/>
    <mergeCell ref="A37:C37"/>
    <mergeCell ref="A38:C38"/>
    <mergeCell ref="A40:C40"/>
    <mergeCell ref="A39:C39"/>
    <mergeCell ref="A56:C56"/>
    <mergeCell ref="A1:J1"/>
    <mergeCell ref="A25:C25"/>
    <mergeCell ref="A29:C29"/>
    <mergeCell ref="A30:C30"/>
    <mergeCell ref="A31:C31"/>
    <mergeCell ref="A14:C14"/>
    <mergeCell ref="A15:C15"/>
    <mergeCell ref="A16:C16"/>
    <mergeCell ref="A17:C17"/>
    <mergeCell ref="A18:C18"/>
    <mergeCell ref="A9:C9"/>
    <mergeCell ref="A10:C10"/>
    <mergeCell ref="A12:C12"/>
    <mergeCell ref="A11:C11"/>
    <mergeCell ref="A13:C13"/>
    <mergeCell ref="A3:I3"/>
    <mergeCell ref="A5:C5"/>
    <mergeCell ref="A19:C19"/>
  </mergeCells>
  <pageMargins left="0.70866141732283472" right="0.31496062992125984" top="0.35433070866141736" bottom="0.35433070866141736" header="0.31496062992125984" footer="0.31496062992125984"/>
  <pageSetup paperSize="9" scale="71" fitToHeight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spuid</cp:lastModifiedBy>
  <cp:lastPrinted>2023-07-06T06:52:02Z</cp:lastPrinted>
  <dcterms:created xsi:type="dcterms:W3CDTF">2022-08-12T12:51:27Z</dcterms:created>
  <dcterms:modified xsi:type="dcterms:W3CDTF">2023-07-06T06:53:22Z</dcterms:modified>
</cp:coreProperties>
</file>