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ocuments\FINANCIJSKI PLANOVI\Škola\"/>
    </mc:Choice>
  </mc:AlternateContent>
  <xr:revisionPtr revIDLastSave="0" documentId="13_ncr:1_{6A5753B2-8473-47EB-BC27-BDD428A964B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15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5" l="1"/>
  <c r="H35" i="15"/>
  <c r="G35" i="15"/>
  <c r="F35" i="15"/>
  <c r="E35" i="15"/>
  <c r="I77" i="15"/>
  <c r="I75" i="15" s="1"/>
  <c r="H77" i="15"/>
  <c r="H75" i="15" s="1"/>
  <c r="G77" i="15"/>
  <c r="G75" i="15" s="1"/>
  <c r="F77" i="15"/>
  <c r="E77" i="15"/>
  <c r="E75" i="15" s="1"/>
  <c r="F75" i="15"/>
  <c r="H91" i="15"/>
  <c r="I91" i="15"/>
  <c r="G91" i="15"/>
  <c r="F91" i="15"/>
  <c r="E91" i="15"/>
  <c r="I38" i="15"/>
  <c r="I36" i="15" s="1"/>
  <c r="H38" i="15"/>
  <c r="H36" i="15" s="1"/>
  <c r="G38" i="15"/>
  <c r="G36" i="15" s="1"/>
  <c r="F38" i="15"/>
  <c r="F36" i="15" s="1"/>
  <c r="E38" i="15"/>
  <c r="E36" i="15" s="1"/>
  <c r="F39" i="8"/>
  <c r="E39" i="8"/>
  <c r="D39" i="8"/>
  <c r="C39" i="8"/>
  <c r="B39" i="8"/>
  <c r="I73" i="15"/>
  <c r="I71" i="15" s="1"/>
  <c r="H73" i="15"/>
  <c r="H71" i="15" s="1"/>
  <c r="G73" i="15"/>
  <c r="G71" i="15" s="1"/>
  <c r="F73" i="15"/>
  <c r="F71" i="15" s="1"/>
  <c r="E73" i="15"/>
  <c r="E71" i="15" s="1"/>
  <c r="I59" i="15"/>
  <c r="H59" i="15"/>
  <c r="G59" i="15"/>
  <c r="F59" i="15"/>
  <c r="E59" i="15"/>
  <c r="I42" i="15"/>
  <c r="I40" i="15" s="1"/>
  <c r="H42" i="15"/>
  <c r="H40" i="15" s="1"/>
  <c r="G42" i="15"/>
  <c r="G40" i="15" s="1"/>
  <c r="F42" i="15"/>
  <c r="F40" i="15" s="1"/>
  <c r="E42" i="15"/>
  <c r="E40" i="15" s="1"/>
  <c r="H15" i="15" l="1"/>
  <c r="H13" i="15" s="1"/>
  <c r="I15" i="15"/>
  <c r="I13" i="15" s="1"/>
  <c r="H19" i="15"/>
  <c r="I19" i="15"/>
  <c r="H10" i="15"/>
  <c r="H8" i="15" s="1"/>
  <c r="I10" i="15"/>
  <c r="I8" i="15" s="1"/>
  <c r="H23" i="15"/>
  <c r="I23" i="15"/>
  <c r="H27" i="15"/>
  <c r="I27" i="15"/>
  <c r="H31" i="15"/>
  <c r="H29" i="15" s="1"/>
  <c r="I31" i="15"/>
  <c r="I29" i="15" s="1"/>
  <c r="H47" i="15"/>
  <c r="H45" i="15" s="1"/>
  <c r="I47" i="15"/>
  <c r="I45" i="15" s="1"/>
  <c r="H51" i="15"/>
  <c r="H49" i="15" s="1"/>
  <c r="I51" i="15"/>
  <c r="I49" i="15" s="1"/>
  <c r="H55" i="15"/>
  <c r="H53" i="15" s="1"/>
  <c r="I55" i="15"/>
  <c r="I53" i="15" s="1"/>
  <c r="H57" i="15"/>
  <c r="I57" i="15"/>
  <c r="H65" i="15"/>
  <c r="H63" i="15" s="1"/>
  <c r="I65" i="15"/>
  <c r="I63" i="15" s="1"/>
  <c r="H69" i="15"/>
  <c r="H67" i="15" s="1"/>
  <c r="I69" i="15"/>
  <c r="I67" i="15" s="1"/>
  <c r="H82" i="15"/>
  <c r="H80" i="15" s="1"/>
  <c r="H79" i="15" s="1"/>
  <c r="I82" i="15"/>
  <c r="I80" i="15" s="1"/>
  <c r="I79" i="15" s="1"/>
  <c r="H104" i="15"/>
  <c r="H102" i="15" s="1"/>
  <c r="I104" i="15"/>
  <c r="I102" i="15" s="1"/>
  <c r="H87" i="15"/>
  <c r="H85" i="15" s="1"/>
  <c r="I87" i="15"/>
  <c r="I85" i="15" s="1"/>
  <c r="H94" i="15"/>
  <c r="I94" i="15"/>
  <c r="I89" i="15" s="1"/>
  <c r="H97" i="15"/>
  <c r="H89" i="15" s="1"/>
  <c r="I97" i="15"/>
  <c r="H100" i="15"/>
  <c r="I100" i="15"/>
  <c r="H109" i="15"/>
  <c r="I109" i="15"/>
  <c r="H112" i="15"/>
  <c r="I112" i="15"/>
  <c r="H117" i="15"/>
  <c r="I117" i="15"/>
  <c r="H120" i="15"/>
  <c r="I120" i="15"/>
  <c r="F51" i="8"/>
  <c r="E51" i="8"/>
  <c r="D51" i="8"/>
  <c r="C51" i="8"/>
  <c r="B51" i="8"/>
  <c r="F43" i="8"/>
  <c r="E43" i="8"/>
  <c r="D43" i="8"/>
  <c r="C43" i="8"/>
  <c r="B43" i="8"/>
  <c r="F37" i="8"/>
  <c r="E37" i="8"/>
  <c r="D37" i="8"/>
  <c r="C37" i="8"/>
  <c r="B37" i="8"/>
  <c r="F35" i="8"/>
  <c r="E35" i="8"/>
  <c r="D35" i="8"/>
  <c r="C35" i="8"/>
  <c r="B35" i="8"/>
  <c r="F27" i="8"/>
  <c r="E27" i="8"/>
  <c r="D27" i="8"/>
  <c r="C27" i="8"/>
  <c r="F19" i="8"/>
  <c r="E19" i="8"/>
  <c r="D19" i="8"/>
  <c r="C19" i="8"/>
  <c r="F15" i="8"/>
  <c r="E15" i="8"/>
  <c r="D15" i="8"/>
  <c r="C15" i="8"/>
  <c r="F13" i="8"/>
  <c r="E13" i="8"/>
  <c r="D13" i="8"/>
  <c r="C13" i="8"/>
  <c r="F11" i="8"/>
  <c r="E11" i="8"/>
  <c r="D11" i="8"/>
  <c r="C11" i="8"/>
  <c r="C10" i="8" s="1"/>
  <c r="F10" i="8"/>
  <c r="E10" i="8"/>
  <c r="D10" i="8"/>
  <c r="B27" i="8"/>
  <c r="B19" i="8"/>
  <c r="B15" i="8"/>
  <c r="B13" i="8"/>
  <c r="B11" i="8"/>
  <c r="H30" i="3"/>
  <c r="G30" i="3"/>
  <c r="F30" i="3"/>
  <c r="H25" i="3"/>
  <c r="G25" i="3"/>
  <c r="F25" i="3"/>
  <c r="F24" i="3" s="1"/>
  <c r="E30" i="3"/>
  <c r="E25" i="3"/>
  <c r="E24" i="3" s="1"/>
  <c r="D30" i="3"/>
  <c r="D25" i="3"/>
  <c r="D24" i="3"/>
  <c r="H17" i="3"/>
  <c r="G17" i="3"/>
  <c r="F17" i="3"/>
  <c r="E17" i="3"/>
  <c r="H11" i="3"/>
  <c r="G11" i="3"/>
  <c r="F11" i="3"/>
  <c r="F10" i="3" s="1"/>
  <c r="E11" i="3"/>
  <c r="E10" i="3" s="1"/>
  <c r="H10" i="3"/>
  <c r="D17" i="3"/>
  <c r="D11" i="3"/>
  <c r="D10" i="3" s="1"/>
  <c r="G120" i="15"/>
  <c r="F120" i="15"/>
  <c r="E120" i="15"/>
  <c r="G117" i="15"/>
  <c r="F117" i="15"/>
  <c r="E117" i="15"/>
  <c r="G112" i="15"/>
  <c r="F112" i="15"/>
  <c r="E112" i="15"/>
  <c r="G109" i="15"/>
  <c r="F109" i="15"/>
  <c r="E109" i="15"/>
  <c r="G100" i="15"/>
  <c r="F100" i="15"/>
  <c r="E100" i="15"/>
  <c r="G97" i="15"/>
  <c r="F97" i="15"/>
  <c r="E97" i="15"/>
  <c r="G94" i="15"/>
  <c r="G89" i="15" s="1"/>
  <c r="F94" i="15"/>
  <c r="F89" i="15" s="1"/>
  <c r="E94" i="15"/>
  <c r="G87" i="15"/>
  <c r="G85" i="15" s="1"/>
  <c r="F87" i="15"/>
  <c r="F85" i="15" s="1"/>
  <c r="E87" i="15"/>
  <c r="E85" i="15" s="1"/>
  <c r="G104" i="15"/>
  <c r="G102" i="15" s="1"/>
  <c r="F104" i="15"/>
  <c r="F102" i="15" s="1"/>
  <c r="E104" i="15"/>
  <c r="E102" i="15" s="1"/>
  <c r="G82" i="15"/>
  <c r="G80" i="15" s="1"/>
  <c r="G79" i="15" s="1"/>
  <c r="F82" i="15"/>
  <c r="F80" i="15" s="1"/>
  <c r="F79" i="15" s="1"/>
  <c r="E82" i="15"/>
  <c r="E80" i="15" s="1"/>
  <c r="E79" i="15" s="1"/>
  <c r="G69" i="15"/>
  <c r="G67" i="15" s="1"/>
  <c r="F69" i="15"/>
  <c r="F67" i="15" s="1"/>
  <c r="E69" i="15"/>
  <c r="E67" i="15" s="1"/>
  <c r="G65" i="15"/>
  <c r="G63" i="15" s="1"/>
  <c r="F65" i="15"/>
  <c r="F63" i="15" s="1"/>
  <c r="E65" i="15"/>
  <c r="E63" i="15" s="1"/>
  <c r="G57" i="15"/>
  <c r="F57" i="15"/>
  <c r="E57" i="15"/>
  <c r="G55" i="15"/>
  <c r="G53" i="15" s="1"/>
  <c r="F55" i="15"/>
  <c r="F53" i="15" s="1"/>
  <c r="E55" i="15"/>
  <c r="E53" i="15" s="1"/>
  <c r="G51" i="15"/>
  <c r="G49" i="15" s="1"/>
  <c r="F51" i="15"/>
  <c r="F49" i="15" s="1"/>
  <c r="E51" i="15"/>
  <c r="E49" i="15" s="1"/>
  <c r="G47" i="15"/>
  <c r="G45" i="15" s="1"/>
  <c r="F47" i="15"/>
  <c r="F45" i="15" s="1"/>
  <c r="E47" i="15"/>
  <c r="E45" i="15" s="1"/>
  <c r="G31" i="15"/>
  <c r="G29" i="15" s="1"/>
  <c r="F31" i="15"/>
  <c r="F29" i="15" s="1"/>
  <c r="E31" i="15"/>
  <c r="E29" i="15" s="1"/>
  <c r="G27" i="15"/>
  <c r="F27" i="15"/>
  <c r="E27" i="15"/>
  <c r="G23" i="15"/>
  <c r="F23" i="15"/>
  <c r="E23" i="15"/>
  <c r="G19" i="15"/>
  <c r="F19" i="15"/>
  <c r="E19" i="15"/>
  <c r="G15" i="15"/>
  <c r="G13" i="15" s="1"/>
  <c r="F15" i="15"/>
  <c r="F13" i="15" s="1"/>
  <c r="E15" i="15"/>
  <c r="E13" i="15" s="1"/>
  <c r="G10" i="15"/>
  <c r="G8" i="15" s="1"/>
  <c r="F10" i="15"/>
  <c r="F8" i="15" s="1"/>
  <c r="E10" i="15"/>
  <c r="E8" i="15" s="1"/>
  <c r="E89" i="15" l="1"/>
  <c r="H24" i="3"/>
  <c r="G24" i="3"/>
  <c r="G10" i="3"/>
  <c r="D34" i="8"/>
  <c r="F34" i="8"/>
  <c r="B34" i="8"/>
  <c r="I84" i="15"/>
  <c r="H84" i="15"/>
  <c r="E84" i="15"/>
  <c r="F84" i="15"/>
  <c r="G107" i="15"/>
  <c r="G106" i="15" s="1"/>
  <c r="E17" i="15"/>
  <c r="E7" i="15" s="1"/>
  <c r="H115" i="15"/>
  <c r="H114" i="15" s="1"/>
  <c r="H107" i="15"/>
  <c r="H106" i="15" s="1"/>
  <c r="I115" i="15"/>
  <c r="I114" i="15" s="1"/>
  <c r="I107" i="15"/>
  <c r="I106" i="15" s="1"/>
  <c r="H17" i="15"/>
  <c r="H7" i="15" s="1"/>
  <c r="I17" i="15"/>
  <c r="I7" i="15" s="1"/>
  <c r="G115" i="15"/>
  <c r="G114" i="15" s="1"/>
  <c r="B10" i="8"/>
  <c r="C34" i="8"/>
  <c r="E34" i="8"/>
  <c r="E115" i="15"/>
  <c r="E114" i="15" s="1"/>
  <c r="F115" i="15"/>
  <c r="F114" i="15" s="1"/>
  <c r="E107" i="15"/>
  <c r="E106" i="15" s="1"/>
  <c r="F107" i="15"/>
  <c r="F106" i="15" s="1"/>
  <c r="F17" i="15"/>
  <c r="F7" i="15" s="1"/>
  <c r="G17" i="15"/>
  <c r="G7" i="15" s="1"/>
  <c r="E6" i="15" l="1"/>
  <c r="F6" i="15"/>
  <c r="I6" i="15"/>
  <c r="H6" i="15"/>
  <c r="G84" i="15"/>
  <c r="G6" i="15" s="1"/>
  <c r="F37" i="10"/>
  <c r="G37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J14" i="10" s="1"/>
  <c r="I8" i="10"/>
  <c r="I14" i="10" s="1"/>
  <c r="H8" i="10"/>
  <c r="G8" i="10"/>
  <c r="G14" i="10" s="1"/>
  <c r="F8" i="10"/>
  <c r="F14" i="10" l="1"/>
  <c r="H14" i="10"/>
  <c r="H22" i="10" s="1"/>
  <c r="H28" i="10" s="1"/>
  <c r="H29" i="10" s="1"/>
  <c r="I22" i="10"/>
  <c r="J22" i="10"/>
  <c r="J28" i="10" s="1"/>
  <c r="J29" i="10" s="1"/>
  <c r="F22" i="10"/>
  <c r="F28" i="10" s="1"/>
  <c r="F29" i="10" s="1"/>
  <c r="G22" i="10"/>
  <c r="G28" i="10" s="1"/>
  <c r="G29" i="10" s="1"/>
  <c r="I28" i="10" l="1"/>
  <c r="I29" i="10" s="1"/>
</calcChain>
</file>

<file path=xl/sharedStrings.xml><?xml version="1.0" encoding="utf-8"?>
<sst xmlns="http://schemas.openxmlformats.org/spreadsheetml/2006/main" count="401" uniqueCount="186">
  <si>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</si>
  <si>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</si>
  <si>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</si>
  <si>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</si>
  <si>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</si>
  <si>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</si>
  <si>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</si>
  <si>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</si>
  <si>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</si>
  <si>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</si>
  <si>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</si>
  <si>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</si>
  <si>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</si>
  <si>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</si>
  <si>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</si>
  <si>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</si>
  <si>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</si>
  <si>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</si>
  <si>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</si>
  <si>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</si>
  <si>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</si>
  <si>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</si>
  <si>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</si>
  <si>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</si>
  <si>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</si>
  <si>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</si>
  <si>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</si>
  <si>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</si>
  <si>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</si>
  <si>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</si>
  <si>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</si>
  <si>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</si>
  <si>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</si>
  <si>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</si>
  <si>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</si>
  <si>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</si>
  <si>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</si>
  <si>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</si>
  <si>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</si>
  <si>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</si>
  <si>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</si>
  <si>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</si>
  <si>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</si>
  <si>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</si>
  <si>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</si>
  <si>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</si>
  <si>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</si>
  <si>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</si>
  <si>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</si>
  <si>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</si>
  <si>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</si>
  <si>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</si>
  <si>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</si>
  <si>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</si>
  <si>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</si>
  <si>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</si>
  <si>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</si>
  <si>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</si>
  <si>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</si>
  <si>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</si>
  <si>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</si>
  <si>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</si>
  <si>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</si>
  <si>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</si>
  <si>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</si>
  <si>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</si>
  <si>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</si>
  <si>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</si>
  <si>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</si>
  <si>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</si>
  <si>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</si>
  <si>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</si>
  <si>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</si>
  <si>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</si>
  <si>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</si>
  <si>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ŠKOLE PRIMIJENJENIH UMJETNOSTI I DIZAJNA - PULA 
ZA 2024. I PROJEKCIJA ZA 2025. I 2026. GODINU</t>
  </si>
  <si>
    <t>Predsjednica Školskog odbora</t>
  </si>
  <si>
    <t>Jasminka Brlas, prof.</t>
  </si>
  <si>
    <t>Agencija za odgoj i obrazovanje za proračunske korisnike</t>
  </si>
  <si>
    <t>Ministarstvo znanosti i obrazovanja za srednje škole</t>
  </si>
  <si>
    <t>Grad Pula za proračunske korisnike</t>
  </si>
  <si>
    <t>Prihodi od imovine</t>
  </si>
  <si>
    <t>Vlastiti prihodi srednjih škola</t>
  </si>
  <si>
    <t>Prihodi od administrativnih pristojbi i po posebnim propisima</t>
  </si>
  <si>
    <t>Prihodi za posebne namjene za srednje škole</t>
  </si>
  <si>
    <t>Prihodi od prodaje proizvoda i roba te pruženih usluga i prihodi od donacija</t>
  </si>
  <si>
    <t>Nenamjenski prihodi i primici</t>
  </si>
  <si>
    <t>Decentralizirana sredstva za srednje škole</t>
  </si>
  <si>
    <t>Strukturni fondovi EU</t>
  </si>
  <si>
    <t>Financijski rashodi</t>
  </si>
  <si>
    <t>09 Obrazovanje</t>
  </si>
  <si>
    <t>092 Srednjoškolsko obrazovanje</t>
  </si>
  <si>
    <t>0922 Više srednjoškolsko obrazovanje</t>
  </si>
  <si>
    <t>UKUPNO</t>
  </si>
  <si>
    <t>PROGRAM 2201</t>
  </si>
  <si>
    <t>REDOVNA DJELATNOST SREDNJIH ŠKOLA - MINIMALNI STANDARD</t>
  </si>
  <si>
    <t>Aktivnost A220101</t>
  </si>
  <si>
    <t>MATERIJALNI RASHODI SŠ PO KRITERIJIMA</t>
  </si>
  <si>
    <t>Izvor financiranja 48007</t>
  </si>
  <si>
    <t>Aktivnost A220102</t>
  </si>
  <si>
    <t>MATERIJALNI RASHODI SŠ PO STVARNOM TROŠKU</t>
  </si>
  <si>
    <t>Aktivnost A220103</t>
  </si>
  <si>
    <t>MATERIJALNI RASHODI SŠ - DRUGI IZVORI</t>
  </si>
  <si>
    <t>Izvor financiranja 32400</t>
  </si>
  <si>
    <t>Izvor financiranja 47400</t>
  </si>
  <si>
    <t>Izvor financiranja 62400</t>
  </si>
  <si>
    <t xml:space="preserve">Donacije za srednje škole </t>
  </si>
  <si>
    <t>Aktivnost A220104</t>
  </si>
  <si>
    <t>PLAĆE I DRUGI RASHODI ZA ZAPOSLENE SREDNJIH ŠKOLA</t>
  </si>
  <si>
    <t>Izvor financiranja 53082</t>
  </si>
  <si>
    <t>PROGRAM 2301</t>
  </si>
  <si>
    <t>PROGRAMI OBRAZOVANJA IZNAD STANDARDA</t>
  </si>
  <si>
    <t>Aktivnost A230143</t>
  </si>
  <si>
    <t>IZLOŽBA UČENIČKIH RADOVA</t>
  </si>
  <si>
    <t>Izvor financiranja 55359</t>
  </si>
  <si>
    <t>Aktivnost A230148</t>
  </si>
  <si>
    <t>FINANCIRANJE UČENIKA S POSEBNIM POTREBAMA</t>
  </si>
  <si>
    <t>Aktivnost A230162</t>
  </si>
  <si>
    <t>NAKNADA ZA ŽUPANIJSKO STRUČNO VIJEĆE</t>
  </si>
  <si>
    <t>Izvor financiranja 53080</t>
  </si>
  <si>
    <t>Aktivnost A230168</t>
  </si>
  <si>
    <t>EU PROJEKTI KOD PRORAČUNSKIH KORISNIKA</t>
  </si>
  <si>
    <t>Izvor financiranja 51999</t>
  </si>
  <si>
    <t>Prihodi od EU projekata - ostalo</t>
  </si>
  <si>
    <t>Aktivnost A230176</t>
  </si>
  <si>
    <t>DRŽAVNO NATJECANJE</t>
  </si>
  <si>
    <t>Aktivnost A230184</t>
  </si>
  <si>
    <t>ZAVIČAJNA NASTAVA</t>
  </si>
  <si>
    <t>Izvor financiranja 11001</t>
  </si>
  <si>
    <t>PROGRAM 2402</t>
  </si>
  <si>
    <t>INVESTICIJSKO ODRŽAVANJE SREDNJIH ŠKOLA</t>
  </si>
  <si>
    <t>Aktivnost A240201</t>
  </si>
  <si>
    <t>INVESTICIJSKO ODRŽAVANJE SŠ - MINIMALNI STANDARD</t>
  </si>
  <si>
    <t>PROGRAM 2406</t>
  </si>
  <si>
    <t>OPREMANJE U SREDNJIM ŠKOLAMA</t>
  </si>
  <si>
    <t>Kapitalni projekt K240601</t>
  </si>
  <si>
    <t>ŠKOLSKI NAMJEŠTAJ I OPREMA</t>
  </si>
  <si>
    <t>Kapitalni projekt K240602</t>
  </si>
  <si>
    <t>OPREMANJE BIBLIOTEKE</t>
  </si>
  <si>
    <t>PROGRAM 9108</t>
  </si>
  <si>
    <t>MOZAIK 4</t>
  </si>
  <si>
    <t>Tekući projekt T910801</t>
  </si>
  <si>
    <t>PROVEDBA PROJEKTA MOZAIK 4</t>
  </si>
  <si>
    <t>Izvor financiranja 51100</t>
  </si>
  <si>
    <t>PROGRAM 9211</t>
  </si>
  <si>
    <t>MOZAIK 5</t>
  </si>
  <si>
    <t>Tekući projekt T921101</t>
  </si>
  <si>
    <t>PROVEDBA PROJEKTA MOZAIK 5</t>
  </si>
  <si>
    <t>51999 Prihodi od EU projekata-ostalo</t>
  </si>
  <si>
    <t>53080 Agencija za odgoj i obrazovanje za proračunske korisnike</t>
  </si>
  <si>
    <t>53082 Ministarstvo znanosti i obrazovanja za srednje škole</t>
  </si>
  <si>
    <t>55359 Grad Pula za proračunske korisnike</t>
  </si>
  <si>
    <t>11001 Nenamjenski prihodi i primici</t>
  </si>
  <si>
    <t>48007 Decentralizirana sredstva za srednje škole</t>
  </si>
  <si>
    <t>51100 Strukturni fondovi EU</t>
  </si>
  <si>
    <t>32400 Vlastiti prihodi srednjih škola</t>
  </si>
  <si>
    <t>47400 Prihodi za posebne namjene za srednje škole</t>
  </si>
  <si>
    <t>62400 Donacije za srednje škole</t>
  </si>
  <si>
    <t>Ostali rashodi</t>
  </si>
  <si>
    <t>53102 Ministarstvo rada, mirovinskog sustava, obitelji i socijalne politike za proračunske korisnike</t>
  </si>
  <si>
    <t>Aktivnost A230102</t>
  </si>
  <si>
    <t>ŽUPANIJSKA NATJECANJA</t>
  </si>
  <si>
    <t>Aktivnost A230209</t>
  </si>
  <si>
    <t>MENSTRUALNE I HIGIJENSKE POTREPŠTINE</t>
  </si>
  <si>
    <t>Izvor financiranja 53102</t>
  </si>
  <si>
    <t>Ministarstvo rada, mirovinskog sustava, obitelji i socijalne politike za proračunske korisnike</t>
  </si>
  <si>
    <t>Kapitalni projekt K240604</t>
  </si>
  <si>
    <t>OPREMANJE KABINETA</t>
  </si>
  <si>
    <t>48011 Decentralizirana sredstva prethodne godine-školstvo</t>
  </si>
  <si>
    <t>6 Donacije</t>
  </si>
  <si>
    <t>Aktivnost A230101</t>
  </si>
  <si>
    <t>MATERIJALNI TROŠKOVI IZNAD STANDARDA</t>
  </si>
  <si>
    <t>Izvor financiranja 58800</t>
  </si>
  <si>
    <t>Proračunski korisnici za proračunske korisnike</t>
  </si>
  <si>
    <t>58800 Proračunski korisnici za proračunske korisnike</t>
  </si>
  <si>
    <t>Aktivnost A230214</t>
  </si>
  <si>
    <t>IZMJENA NAZIVA ŠKOLA (DVOJEZIČNOST)</t>
  </si>
  <si>
    <t>KLASA: 400-02/23-01/2</t>
  </si>
  <si>
    <t>UR.BROJ: 2168-16-10</t>
  </si>
  <si>
    <t>Pula, 20. prosinca 2023.</t>
  </si>
  <si>
    <t>UR.BROJ: 2168-16-11</t>
  </si>
  <si>
    <t>UR.BROJ: 2168-16-12</t>
  </si>
  <si>
    <t>UR.BROJ: 2168-16-13</t>
  </si>
  <si>
    <t>UR.BROJ: 2168-16-14</t>
  </si>
  <si>
    <t>UR.BROJ: 2168-16-15</t>
  </si>
  <si>
    <t>UR.BROJ: 2168-16-16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</si>
</sst>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1" fillId="0" borderId="0" xfId="0" applyFont="1"/>
    <xf numFmtId="0" fontId="19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22" fillId="0" borderId="0" xfId="0" applyFont="1"/>
    <xf numFmtId="0" fontId="6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7" fillId="2" borderId="3" xfId="0" quotePrefix="1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 applyProtection="1">
      <alignment horizontal="right" wrapText="1"/>
    </xf>
    <xf numFmtId="4" fontId="8" fillId="2" borderId="3" xfId="0" quotePrefix="1" applyNumberFormat="1" applyFont="1" applyFill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/>
    </xf>
    <xf numFmtId="0" fontId="1" fillId="0" borderId="0" xfId="0" applyFont="1"/>
    <xf numFmtId="4" fontId="6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8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vertical="center" wrapText="1"/>
    </xf>
    <xf numFmtId="4" fontId="0" fillId="0" borderId="0" xfId="0" applyNumberFormat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horizontal="left" wrapText="1"/>
    </xf>
    <xf numFmtId="4" fontId="4" fillId="0" borderId="0" xfId="0" applyNumberFormat="1" applyFont="1" applyFill="1" applyBorder="1" applyAlignment="1" applyProtection="1">
      <alignment wrapText="1"/>
    </xf>
    <xf numFmtId="4" fontId="2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right" vertical="center"/>
    </xf>
    <xf numFmtId="4" fontId="6" fillId="0" borderId="1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center" wrapText="1"/>
    </xf>
    <xf numFmtId="4" fontId="6" fillId="0" borderId="2" xfId="0" quotePrefix="1" applyNumberFormat="1" applyFont="1" applyFill="1" applyBorder="1" applyAlignment="1" applyProtection="1">
      <alignment horizontal="left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/>
    <xf numFmtId="4" fontId="2" fillId="0" borderId="0" xfId="0" quotePrefix="1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Alignment="1">
      <alignment wrapText="1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Alignment="1">
      <alignment wrapText="1"/>
    </xf>
    <xf numFmtId="4" fontId="19" fillId="0" borderId="0" xfId="0" quotePrefix="1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/>
    <xf numFmtId="4" fontId="9" fillId="0" borderId="1" xfId="0" quotePrefix="1" applyNumberFormat="1" applyFont="1" applyBorder="1" applyAlignment="1">
      <alignment horizontal="left" wrapText="1"/>
    </xf>
    <xf numFmtId="4" fontId="9" fillId="0" borderId="2" xfId="0" quotePrefix="1" applyNumberFormat="1" applyFont="1" applyBorder="1" applyAlignment="1">
      <alignment horizontal="left" wrapText="1"/>
    </xf>
    <xf numFmtId="4" fontId="9" fillId="0" borderId="2" xfId="0" quotePrefix="1" applyNumberFormat="1" applyFont="1" applyBorder="1" applyAlignment="1">
      <alignment horizontal="center" wrapText="1"/>
    </xf>
    <xf numFmtId="4" fontId="9" fillId="0" borderId="2" xfId="0" quotePrefix="1" applyNumberFormat="1" applyFont="1" applyFill="1" applyBorder="1" applyAlignment="1" applyProtection="1">
      <alignment horizontal="left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0" fontId="23" fillId="0" borderId="0" xfId="0" applyFont="1"/>
    <xf numFmtId="4" fontId="7" fillId="2" borderId="4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 applyProtection="1">
      <alignment horizontal="right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4" fillId="0" borderId="0" xfId="0" applyFont="1"/>
    <xf numFmtId="4" fontId="22" fillId="0" borderId="0" xfId="0" applyNumberFormat="1" applyFont="1"/>
    <xf numFmtId="0" fontId="7" fillId="0" borderId="0" xfId="0" applyFont="1" applyAlignment="1">
      <alignment horizontal="left" vertical="center"/>
    </xf>
    <xf numFmtId="4" fontId="9" fillId="0" borderId="1" xfId="0" quotePrefix="1" applyNumberFormat="1" applyFont="1" applyBorder="1" applyAlignment="1">
      <alignment horizontal="left" vertical="center"/>
    </xf>
    <xf numFmtId="4" fontId="7" fillId="0" borderId="2" xfId="0" applyNumberFormat="1" applyFont="1" applyFill="1" applyBorder="1" applyAlignment="1" applyProtection="1">
      <alignment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 applyProtection="1">
      <alignment vertical="center" wrapText="1"/>
    </xf>
    <xf numFmtId="4" fontId="11" fillId="0" borderId="0" xfId="0" applyNumberFormat="1" applyFont="1" applyAlignment="1">
      <alignment wrapText="1"/>
    </xf>
    <xf numFmtId="4" fontId="9" fillId="3" borderId="1" xfId="0" applyNumberFormat="1" applyFont="1" applyFill="1" applyBorder="1" applyAlignment="1" applyProtection="1">
      <alignment horizontal="left" vertical="center" wrapText="1"/>
    </xf>
    <xf numFmtId="4" fontId="7" fillId="3" borderId="2" xfId="0" applyNumberFormat="1" applyFont="1" applyFill="1" applyBorder="1" applyAlignment="1" applyProtection="1">
      <alignment vertical="center" wrapText="1"/>
    </xf>
    <xf numFmtId="4" fontId="7" fillId="3" borderId="2" xfId="0" applyNumberFormat="1" applyFont="1" applyFill="1" applyBorder="1" applyAlignment="1" applyProtection="1">
      <alignment vertical="center"/>
    </xf>
    <xf numFmtId="4" fontId="9" fillId="0" borderId="1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 applyProtection="1">
      <alignment vertical="center" wrapText="1"/>
    </xf>
    <xf numFmtId="4" fontId="9" fillId="0" borderId="1" xfId="0" quotePrefix="1" applyNumberFormat="1" applyFont="1" applyFill="1" applyBorder="1" applyAlignment="1">
      <alignment horizontal="left" vertical="center"/>
    </xf>
    <xf numFmtId="4" fontId="9" fillId="0" borderId="1" xfId="0" quotePrefix="1" applyNumberFormat="1" applyFont="1" applyFill="1" applyBorder="1" applyAlignment="1" applyProtection="1">
      <alignment horizontal="left" vertical="center" wrapText="1"/>
    </xf>
    <xf numFmtId="4" fontId="9" fillId="3" borderId="1" xfId="0" quotePrefix="1" applyNumberFormat="1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Border="1" applyAlignment="1" applyProtection="1">
      <alignment wrapText="1"/>
    </xf>
    <xf numFmtId="4" fontId="14" fillId="0" borderId="0" xfId="0" applyNumberFormat="1" applyFont="1" applyFill="1" applyBorder="1" applyAlignment="1" applyProtection="1">
      <alignment wrapText="1"/>
    </xf>
    <xf numFmtId="4" fontId="9" fillId="4" borderId="1" xfId="0" applyNumberFormat="1" applyFont="1" applyFill="1" applyBorder="1" applyAlignment="1" applyProtection="1">
      <alignment horizontal="left" vertical="center" wrapText="1"/>
    </xf>
    <xf numFmtId="4" fontId="9" fillId="4" borderId="2" xfId="0" applyNumberFormat="1" applyFont="1" applyFill="1" applyBorder="1" applyAlignment="1" applyProtection="1">
      <alignment horizontal="left" vertical="center" wrapText="1"/>
    </xf>
    <xf numFmtId="4" fontId="9" fillId="4" borderId="4" xfId="0" applyNumberFormat="1" applyFont="1" applyFill="1" applyBorder="1" applyAlignment="1" applyProtection="1">
      <alignment horizontal="left" vertical="center" wrapText="1"/>
    </xf>
    <xf numFmtId="4" fontId="9" fillId="3" borderId="2" xfId="0" applyNumberFormat="1" applyFont="1" applyFill="1" applyBorder="1" applyAlignment="1" applyProtection="1">
      <alignment horizontal="left" vertical="center" wrapText="1"/>
    </xf>
    <xf numFmtId="4" fontId="9" fillId="3" borderId="4" xfId="0" applyNumberFormat="1" applyFont="1" applyFill="1" applyBorder="1" applyAlignment="1" applyProtection="1">
      <alignment horizontal="left" vertical="center" wrapText="1"/>
    </xf>
    <xf numFmtId="4" fontId="17" fillId="0" borderId="0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workbookViewId="0">
      <selection sqref="A1:J1"/>
    </sheetView>
  </sheetViews>
  <sheetFormatPr defaultRowHeight="15" x14ac:dyDescent="0.25"/>
  <cols>
    <col min="1" max="4" width="9.140625" style="57"/>
    <col min="5" max="10" width="25.28515625" style="57" customWidth="1"/>
    <col min="11" max="16384" width="9.140625" style="57"/>
  </cols>
  <sheetData>
    <row r="1" spans="1:10" ht="42" customHeight="1" x14ac:dyDescent="0.25">
      <c r="A1" s="115" t="s">
        <v>75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8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5.75" x14ac:dyDescent="0.25">
      <c r="A3" s="116" t="s">
        <v>19</v>
      </c>
      <c r="B3" s="116"/>
      <c r="C3" s="116"/>
      <c r="D3" s="116"/>
      <c r="E3" s="116"/>
      <c r="F3" s="116"/>
      <c r="G3" s="116"/>
      <c r="H3" s="116"/>
      <c r="I3" s="117"/>
      <c r="J3" s="117"/>
    </row>
    <row r="4" spans="1:10" ht="18" x14ac:dyDescent="0.25">
      <c r="A4" s="58"/>
      <c r="B4" s="58"/>
      <c r="C4" s="58"/>
      <c r="D4" s="58"/>
      <c r="E4" s="58"/>
      <c r="F4" s="58"/>
      <c r="G4" s="58"/>
      <c r="H4" s="58"/>
      <c r="I4" s="59"/>
      <c r="J4" s="59"/>
    </row>
    <row r="5" spans="1:10" ht="15.75" x14ac:dyDescent="0.25">
      <c r="A5" s="116" t="s">
        <v>25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8" x14ac:dyDescent="0.25">
      <c r="A6" s="60"/>
      <c r="B6" s="61"/>
      <c r="C6" s="61"/>
      <c r="D6" s="61"/>
      <c r="E6" s="62"/>
      <c r="F6" s="63"/>
      <c r="G6" s="63"/>
      <c r="H6" s="63"/>
      <c r="I6" s="63"/>
      <c r="J6" s="64" t="s">
        <v>37</v>
      </c>
    </row>
    <row r="7" spans="1:10" ht="25.5" x14ac:dyDescent="0.25">
      <c r="A7" s="65"/>
      <c r="B7" s="66"/>
      <c r="C7" s="66"/>
      <c r="D7" s="67"/>
      <c r="E7" s="68"/>
      <c r="F7" s="69" t="s">
        <v>38</v>
      </c>
      <c r="G7" s="69" t="s">
        <v>36</v>
      </c>
      <c r="H7" s="69" t="s">
        <v>46</v>
      </c>
      <c r="I7" s="69" t="s">
        <v>47</v>
      </c>
      <c r="J7" s="69" t="s">
        <v>48</v>
      </c>
    </row>
    <row r="8" spans="1:10" x14ac:dyDescent="0.25">
      <c r="A8" s="119" t="s">
        <v>0</v>
      </c>
      <c r="B8" s="120"/>
      <c r="C8" s="120"/>
      <c r="D8" s="120"/>
      <c r="E8" s="121"/>
      <c r="F8" s="70">
        <f>F9+F10</f>
        <v>597195.17000000004</v>
      </c>
      <c r="G8" s="70">
        <f t="shared" ref="G8:J8" si="0">G9+G10</f>
        <v>654991.6</v>
      </c>
      <c r="H8" s="70">
        <f t="shared" si="0"/>
        <v>679172.65</v>
      </c>
      <c r="I8" s="70">
        <f t="shared" si="0"/>
        <v>681042.65</v>
      </c>
      <c r="J8" s="70">
        <f t="shared" si="0"/>
        <v>681042.65</v>
      </c>
    </row>
    <row r="9" spans="1:10" x14ac:dyDescent="0.25">
      <c r="A9" s="122" t="s">
        <v>40</v>
      </c>
      <c r="B9" s="123"/>
      <c r="C9" s="123"/>
      <c r="D9" s="123"/>
      <c r="E9" s="114"/>
      <c r="F9" s="71">
        <v>597195.17000000004</v>
      </c>
      <c r="G9" s="71">
        <v>654991.6</v>
      </c>
      <c r="H9" s="71">
        <v>679172.65</v>
      </c>
      <c r="I9" s="71">
        <v>681042.65</v>
      </c>
      <c r="J9" s="71">
        <v>681042.65</v>
      </c>
    </row>
    <row r="10" spans="1:10" x14ac:dyDescent="0.25">
      <c r="A10" s="124" t="s">
        <v>41</v>
      </c>
      <c r="B10" s="114"/>
      <c r="C10" s="114"/>
      <c r="D10" s="114"/>
      <c r="E10" s="114"/>
      <c r="F10" s="71">
        <v>0</v>
      </c>
      <c r="G10" s="71">
        <v>0</v>
      </c>
      <c r="H10" s="71">
        <v>0</v>
      </c>
      <c r="I10" s="71">
        <v>0</v>
      </c>
      <c r="J10" s="71">
        <v>0</v>
      </c>
    </row>
    <row r="11" spans="1:10" x14ac:dyDescent="0.25">
      <c r="A11" s="72" t="s">
        <v>1</v>
      </c>
      <c r="B11" s="73"/>
      <c r="C11" s="73"/>
      <c r="D11" s="73"/>
      <c r="E11" s="73"/>
      <c r="F11" s="70">
        <f>F12+F13</f>
        <v>603236.44999999995</v>
      </c>
      <c r="G11" s="70">
        <f t="shared" ref="G11:J11" si="1">G12+G13</f>
        <v>663176.58000000007</v>
      </c>
      <c r="H11" s="70">
        <f t="shared" si="1"/>
        <v>681972.65</v>
      </c>
      <c r="I11" s="70">
        <f t="shared" si="1"/>
        <v>681042.65</v>
      </c>
      <c r="J11" s="70">
        <f t="shared" si="1"/>
        <v>681042.65</v>
      </c>
    </row>
    <row r="12" spans="1:10" x14ac:dyDescent="0.25">
      <c r="A12" s="125" t="s">
        <v>42</v>
      </c>
      <c r="B12" s="123"/>
      <c r="C12" s="123"/>
      <c r="D12" s="123"/>
      <c r="E12" s="123"/>
      <c r="F12" s="71">
        <v>595549.22</v>
      </c>
      <c r="G12" s="71">
        <v>652112.43000000005</v>
      </c>
      <c r="H12" s="71">
        <v>676425.65</v>
      </c>
      <c r="I12" s="71">
        <v>675825.65</v>
      </c>
      <c r="J12" s="71">
        <v>675825.65</v>
      </c>
    </row>
    <row r="13" spans="1:10" x14ac:dyDescent="0.25">
      <c r="A13" s="113" t="s">
        <v>43</v>
      </c>
      <c r="B13" s="114"/>
      <c r="C13" s="114"/>
      <c r="D13" s="114"/>
      <c r="E13" s="114"/>
      <c r="F13" s="75">
        <v>7687.23</v>
      </c>
      <c r="G13" s="75">
        <v>11064.15</v>
      </c>
      <c r="H13" s="75">
        <v>5547</v>
      </c>
      <c r="I13" s="75">
        <v>5217</v>
      </c>
      <c r="J13" s="75">
        <v>5217</v>
      </c>
    </row>
    <row r="14" spans="1:10" x14ac:dyDescent="0.25">
      <c r="A14" s="126" t="s">
        <v>67</v>
      </c>
      <c r="B14" s="120"/>
      <c r="C14" s="120"/>
      <c r="D14" s="120"/>
      <c r="E14" s="120"/>
      <c r="F14" s="70">
        <f>F8-F11</f>
        <v>-6041.2799999999115</v>
      </c>
      <c r="G14" s="70">
        <f t="shared" ref="G14:J14" si="2">G8-G11</f>
        <v>-8184.9800000000978</v>
      </c>
      <c r="H14" s="70">
        <f t="shared" si="2"/>
        <v>-2800</v>
      </c>
      <c r="I14" s="70">
        <f t="shared" si="2"/>
        <v>0</v>
      </c>
      <c r="J14" s="70">
        <f t="shared" si="2"/>
        <v>0</v>
      </c>
    </row>
    <row r="15" spans="1:10" ht="18" x14ac:dyDescent="0.25">
      <c r="A15" s="58"/>
      <c r="B15" s="76"/>
      <c r="C15" s="76"/>
      <c r="D15" s="76"/>
      <c r="E15" s="76"/>
      <c r="F15" s="76"/>
      <c r="G15" s="76"/>
      <c r="H15" s="77"/>
      <c r="I15" s="77"/>
      <c r="J15" s="77"/>
    </row>
    <row r="16" spans="1:10" ht="15.75" x14ac:dyDescent="0.25">
      <c r="A16" s="116" t="s">
        <v>26</v>
      </c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 ht="18" x14ac:dyDescent="0.25">
      <c r="A17" s="58"/>
      <c r="B17" s="76"/>
      <c r="C17" s="76"/>
      <c r="D17" s="76"/>
      <c r="E17" s="76"/>
      <c r="F17" s="76"/>
      <c r="G17" s="76"/>
      <c r="H17" s="77"/>
      <c r="I17" s="77"/>
      <c r="J17" s="77"/>
    </row>
    <row r="18" spans="1:10" ht="25.5" x14ac:dyDescent="0.25">
      <c r="A18" s="65"/>
      <c r="B18" s="66"/>
      <c r="C18" s="66"/>
      <c r="D18" s="67"/>
      <c r="E18" s="68"/>
      <c r="F18" s="69" t="s">
        <v>38</v>
      </c>
      <c r="G18" s="69" t="s">
        <v>36</v>
      </c>
      <c r="H18" s="69" t="s">
        <v>46</v>
      </c>
      <c r="I18" s="69" t="s">
        <v>47</v>
      </c>
      <c r="J18" s="69" t="s">
        <v>48</v>
      </c>
    </row>
    <row r="19" spans="1:10" x14ac:dyDescent="0.25">
      <c r="A19" s="113" t="s">
        <v>44</v>
      </c>
      <c r="B19" s="114"/>
      <c r="C19" s="114"/>
      <c r="D19" s="114"/>
      <c r="E19" s="114"/>
      <c r="F19" s="75">
        <v>0</v>
      </c>
      <c r="G19" s="75">
        <v>0</v>
      </c>
      <c r="H19" s="75">
        <v>0</v>
      </c>
      <c r="I19" s="75">
        <v>0</v>
      </c>
      <c r="J19" s="74">
        <v>0</v>
      </c>
    </row>
    <row r="20" spans="1:10" x14ac:dyDescent="0.25">
      <c r="A20" s="113" t="s">
        <v>45</v>
      </c>
      <c r="B20" s="114"/>
      <c r="C20" s="114"/>
      <c r="D20" s="114"/>
      <c r="E20" s="114"/>
      <c r="F20" s="75">
        <v>0</v>
      </c>
      <c r="G20" s="75">
        <v>0</v>
      </c>
      <c r="H20" s="75">
        <v>0</v>
      </c>
      <c r="I20" s="75">
        <v>0</v>
      </c>
      <c r="J20" s="74">
        <v>0</v>
      </c>
    </row>
    <row r="21" spans="1:10" x14ac:dyDescent="0.25">
      <c r="A21" s="126" t="s">
        <v>2</v>
      </c>
      <c r="B21" s="120"/>
      <c r="C21" s="120"/>
      <c r="D21" s="120"/>
      <c r="E21" s="120"/>
      <c r="F21" s="70">
        <f>F19-F20</f>
        <v>0</v>
      </c>
      <c r="G21" s="70">
        <f t="shared" ref="G21:J21" si="3">G19-G20</f>
        <v>0</v>
      </c>
      <c r="H21" s="70">
        <f t="shared" si="3"/>
        <v>0</v>
      </c>
      <c r="I21" s="70">
        <f t="shared" si="3"/>
        <v>0</v>
      </c>
      <c r="J21" s="70">
        <f t="shared" si="3"/>
        <v>0</v>
      </c>
    </row>
    <row r="22" spans="1:10" x14ac:dyDescent="0.25">
      <c r="A22" s="126" t="s">
        <v>68</v>
      </c>
      <c r="B22" s="120"/>
      <c r="C22" s="120"/>
      <c r="D22" s="120"/>
      <c r="E22" s="120"/>
      <c r="F22" s="70">
        <f>F14+F21</f>
        <v>-6041.2799999999115</v>
      </c>
      <c r="G22" s="70">
        <f t="shared" ref="G22:J22" si="4">G14+G21</f>
        <v>-8184.9800000000978</v>
      </c>
      <c r="H22" s="70">
        <f t="shared" si="4"/>
        <v>-2800</v>
      </c>
      <c r="I22" s="70">
        <f t="shared" si="4"/>
        <v>0</v>
      </c>
      <c r="J22" s="70">
        <f t="shared" si="4"/>
        <v>0</v>
      </c>
    </row>
    <row r="23" spans="1:10" ht="18" x14ac:dyDescent="0.25">
      <c r="A23" s="78"/>
      <c r="B23" s="76"/>
      <c r="C23" s="76"/>
      <c r="D23" s="76"/>
      <c r="E23" s="76"/>
      <c r="F23" s="76"/>
      <c r="G23" s="76"/>
      <c r="H23" s="77"/>
      <c r="I23" s="77"/>
      <c r="J23" s="77"/>
    </row>
    <row r="24" spans="1:10" ht="15.75" x14ac:dyDescent="0.25">
      <c r="A24" s="116" t="s">
        <v>69</v>
      </c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5.75" x14ac:dyDescent="0.25">
      <c r="A25" s="79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25.5" x14ac:dyDescent="0.25">
      <c r="A26" s="65"/>
      <c r="B26" s="66"/>
      <c r="C26" s="66"/>
      <c r="D26" s="67"/>
      <c r="E26" s="68"/>
      <c r="F26" s="69" t="s">
        <v>38</v>
      </c>
      <c r="G26" s="69" t="s">
        <v>36</v>
      </c>
      <c r="H26" s="69" t="s">
        <v>46</v>
      </c>
      <c r="I26" s="69" t="s">
        <v>47</v>
      </c>
      <c r="J26" s="69" t="s">
        <v>48</v>
      </c>
    </row>
    <row r="27" spans="1:10" ht="15" customHeight="1" x14ac:dyDescent="0.25">
      <c r="A27" s="129" t="s">
        <v>70</v>
      </c>
      <c r="B27" s="130"/>
      <c r="C27" s="130"/>
      <c r="D27" s="130"/>
      <c r="E27" s="131"/>
      <c r="F27" s="81">
        <v>14226.26</v>
      </c>
      <c r="G27" s="81">
        <v>8184.98</v>
      </c>
      <c r="H27" s="81">
        <v>2800</v>
      </c>
      <c r="I27" s="81">
        <v>0</v>
      </c>
      <c r="J27" s="82">
        <v>0</v>
      </c>
    </row>
    <row r="28" spans="1:10" ht="15" customHeight="1" x14ac:dyDescent="0.25">
      <c r="A28" s="126" t="s">
        <v>71</v>
      </c>
      <c r="B28" s="120"/>
      <c r="C28" s="120"/>
      <c r="D28" s="120"/>
      <c r="E28" s="120"/>
      <c r="F28" s="83">
        <f>F22+F27</f>
        <v>8184.9800000000887</v>
      </c>
      <c r="G28" s="83">
        <f t="shared" ref="G28:J28" si="5">G22+G27</f>
        <v>-9.822542779147625E-11</v>
      </c>
      <c r="H28" s="83">
        <f t="shared" si="5"/>
        <v>0</v>
      </c>
      <c r="I28" s="83">
        <f t="shared" si="5"/>
        <v>0</v>
      </c>
      <c r="J28" s="84">
        <f t="shared" si="5"/>
        <v>0</v>
      </c>
    </row>
    <row r="29" spans="1:10" ht="45" customHeight="1" x14ac:dyDescent="0.25">
      <c r="A29" s="119" t="s">
        <v>72</v>
      </c>
      <c r="B29" s="132"/>
      <c r="C29" s="132"/>
      <c r="D29" s="132"/>
      <c r="E29" s="133"/>
      <c r="F29" s="83">
        <f>F14+F21+F27-F28</f>
        <v>0</v>
      </c>
      <c r="G29" s="83">
        <f t="shared" ref="G29:J29" si="6">G14+G21+G27-G28</f>
        <v>0</v>
      </c>
      <c r="H29" s="83">
        <f t="shared" si="6"/>
        <v>0</v>
      </c>
      <c r="I29" s="83">
        <f t="shared" si="6"/>
        <v>0</v>
      </c>
      <c r="J29" s="84">
        <f t="shared" si="6"/>
        <v>0</v>
      </c>
    </row>
    <row r="30" spans="1:10" ht="15.75" x14ac:dyDescent="0.25">
      <c r="A30" s="85"/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15.75" x14ac:dyDescent="0.25">
      <c r="A31" s="134" t="s">
        <v>66</v>
      </c>
      <c r="B31" s="134"/>
      <c r="C31" s="134"/>
      <c r="D31" s="134"/>
      <c r="E31" s="134"/>
      <c r="F31" s="134"/>
      <c r="G31" s="134"/>
      <c r="H31" s="134"/>
      <c r="I31" s="134"/>
      <c r="J31" s="134"/>
    </row>
    <row r="32" spans="1:10" ht="18" x14ac:dyDescent="0.25">
      <c r="A32" s="87"/>
      <c r="B32" s="88"/>
      <c r="C32" s="88"/>
      <c r="D32" s="88"/>
      <c r="E32" s="88"/>
      <c r="F32" s="88"/>
      <c r="G32" s="88"/>
      <c r="H32" s="89"/>
      <c r="I32" s="89"/>
      <c r="J32" s="89"/>
    </row>
    <row r="33" spans="1:10" ht="25.5" x14ac:dyDescent="0.25">
      <c r="A33" s="90"/>
      <c r="B33" s="91"/>
      <c r="C33" s="91"/>
      <c r="D33" s="92"/>
      <c r="E33" s="93"/>
      <c r="F33" s="94" t="s">
        <v>38</v>
      </c>
      <c r="G33" s="94" t="s">
        <v>36</v>
      </c>
      <c r="H33" s="94" t="s">
        <v>46</v>
      </c>
      <c r="I33" s="94" t="s">
        <v>47</v>
      </c>
      <c r="J33" s="94" t="s">
        <v>48</v>
      </c>
    </row>
    <row r="34" spans="1:10" x14ac:dyDescent="0.25">
      <c r="A34" s="129" t="s">
        <v>70</v>
      </c>
      <c r="B34" s="130"/>
      <c r="C34" s="130"/>
      <c r="D34" s="130"/>
      <c r="E34" s="131"/>
      <c r="F34" s="81">
        <v>14226.26</v>
      </c>
      <c r="G34" s="81">
        <v>8184.98</v>
      </c>
      <c r="H34" s="81">
        <v>2800</v>
      </c>
      <c r="I34" s="81">
        <f>H37</f>
        <v>0</v>
      </c>
      <c r="J34" s="82">
        <f>I37</f>
        <v>0</v>
      </c>
    </row>
    <row r="35" spans="1:10" ht="28.5" customHeight="1" x14ac:dyDescent="0.25">
      <c r="A35" s="129" t="s">
        <v>73</v>
      </c>
      <c r="B35" s="130"/>
      <c r="C35" s="130"/>
      <c r="D35" s="130"/>
      <c r="E35" s="131"/>
      <c r="F35" s="81">
        <v>14226.26</v>
      </c>
      <c r="G35" s="81">
        <v>8184.98</v>
      </c>
      <c r="H35" s="81">
        <v>2800</v>
      </c>
      <c r="I35" s="81">
        <v>0</v>
      </c>
      <c r="J35" s="82">
        <v>0</v>
      </c>
    </row>
    <row r="36" spans="1:10" x14ac:dyDescent="0.25">
      <c r="A36" s="129" t="s">
        <v>74</v>
      </c>
      <c r="B36" s="135"/>
      <c r="C36" s="135"/>
      <c r="D36" s="135"/>
      <c r="E36" s="136"/>
      <c r="F36" s="81">
        <v>8184.98</v>
      </c>
      <c r="G36" s="81">
        <v>0</v>
      </c>
      <c r="H36" s="81">
        <v>0</v>
      </c>
      <c r="I36" s="81">
        <v>0</v>
      </c>
      <c r="J36" s="82">
        <v>0</v>
      </c>
    </row>
    <row r="37" spans="1:10" ht="15" customHeight="1" x14ac:dyDescent="0.25">
      <c r="A37" s="126" t="s">
        <v>71</v>
      </c>
      <c r="B37" s="120"/>
      <c r="C37" s="120"/>
      <c r="D37" s="120"/>
      <c r="E37" s="120"/>
      <c r="F37" s="95">
        <f>F34-F35+F36</f>
        <v>8184.98</v>
      </c>
      <c r="G37" s="95">
        <f t="shared" ref="G37:J37" si="7">G34-G35+G36</f>
        <v>0</v>
      </c>
      <c r="H37" s="95">
        <f t="shared" si="7"/>
        <v>0</v>
      </c>
      <c r="I37" s="95">
        <f t="shared" si="7"/>
        <v>0</v>
      </c>
      <c r="J37" s="96">
        <f t="shared" si="7"/>
        <v>0</v>
      </c>
    </row>
    <row r="38" spans="1:10" ht="17.25" customHeight="1" x14ac:dyDescent="0.25"/>
    <row r="39" spans="1:10" x14ac:dyDescent="0.25">
      <c r="A39" s="127" t="s">
        <v>39</v>
      </c>
      <c r="B39" s="128"/>
      <c r="C39" s="128"/>
      <c r="D39" s="128"/>
      <c r="E39" s="128"/>
      <c r="F39" s="128"/>
      <c r="G39" s="128"/>
      <c r="H39" s="128"/>
      <c r="I39" s="128"/>
      <c r="J39" s="128"/>
    </row>
    <row r="40" spans="1:10" ht="9" customHeight="1" x14ac:dyDescent="0.25"/>
    <row r="42" spans="1:10" x14ac:dyDescent="0.25">
      <c r="A42" s="112" t="s">
        <v>177</v>
      </c>
      <c r="B42" s="112"/>
      <c r="C42" s="112"/>
      <c r="H42" s="23" t="s">
        <v>76</v>
      </c>
    </row>
    <row r="43" spans="1:10" x14ac:dyDescent="0.25">
      <c r="A43" s="109" t="s">
        <v>178</v>
      </c>
      <c r="B43" s="110"/>
      <c r="C43" s="110"/>
      <c r="H43" s="23" t="s">
        <v>77</v>
      </c>
    </row>
    <row r="44" spans="1:10" x14ac:dyDescent="0.25">
      <c r="A44" s="112" t="s">
        <v>179</v>
      </c>
      <c r="B44" s="112"/>
      <c r="C44" s="112"/>
    </row>
    <row r="45" spans="1:10" x14ac:dyDescent="0.25">
      <c r="A45" s="111"/>
      <c r="B45" s="111"/>
      <c r="C45" s="111"/>
    </row>
  </sheetData>
  <mergeCells count="26">
    <mergeCell ref="A31:J31"/>
    <mergeCell ref="A34:E34"/>
    <mergeCell ref="A35:E35"/>
    <mergeCell ref="A36:E36"/>
    <mergeCell ref="A37:E37"/>
    <mergeCell ref="A22:E22"/>
    <mergeCell ref="A24:J24"/>
    <mergeCell ref="A27:E27"/>
    <mergeCell ref="A28:E28"/>
    <mergeCell ref="A29:E29"/>
    <mergeCell ref="A42:C42"/>
    <mergeCell ref="A44:C44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10" ht="42" customHeight="1" x14ac:dyDescent="0.25">
      <c r="A1" s="139" t="s">
        <v>75</v>
      </c>
      <c r="B1" s="139"/>
      <c r="C1" s="139"/>
      <c r="D1" s="139"/>
      <c r="E1" s="139"/>
      <c r="F1" s="139"/>
      <c r="G1" s="139"/>
      <c r="H1" s="139"/>
      <c r="I1" s="51"/>
      <c r="J1" s="51"/>
    </row>
    <row r="2" spans="1:10" ht="18" customHeight="1" x14ac:dyDescent="0.25">
      <c r="A2" s="1"/>
      <c r="B2" s="1"/>
      <c r="C2" s="1"/>
      <c r="D2" s="1"/>
      <c r="E2" s="1"/>
      <c r="F2" s="1"/>
      <c r="G2" s="1"/>
      <c r="H2" s="1"/>
    </row>
    <row r="3" spans="1:10" ht="15.75" customHeight="1" x14ac:dyDescent="0.25">
      <c r="A3" s="137" t="s">
        <v>19</v>
      </c>
      <c r="B3" s="137"/>
      <c r="C3" s="137"/>
      <c r="D3" s="137"/>
      <c r="E3" s="137"/>
      <c r="F3" s="137"/>
      <c r="G3" s="137"/>
      <c r="H3" s="137"/>
    </row>
    <row r="4" spans="1:10" ht="18" x14ac:dyDescent="0.25">
      <c r="A4" s="1"/>
      <c r="B4" s="1"/>
      <c r="C4" s="1"/>
      <c r="D4" s="1"/>
      <c r="E4" s="1"/>
      <c r="F4" s="1"/>
      <c r="G4" s="2"/>
      <c r="H4" s="2"/>
    </row>
    <row r="5" spans="1:10" ht="18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</row>
    <row r="6" spans="1:10" ht="18" x14ac:dyDescent="0.25">
      <c r="A6" s="1"/>
      <c r="B6" s="1"/>
      <c r="C6" s="1"/>
      <c r="D6" s="1"/>
      <c r="E6" s="1"/>
      <c r="F6" s="1"/>
      <c r="G6" s="2"/>
      <c r="H6" s="2"/>
    </row>
    <row r="7" spans="1:10" ht="15.75" customHeight="1" x14ac:dyDescent="0.25">
      <c r="A7" s="137" t="s">
        <v>49</v>
      </c>
      <c r="B7" s="137"/>
      <c r="C7" s="137"/>
      <c r="D7" s="137"/>
      <c r="E7" s="137"/>
      <c r="F7" s="137"/>
      <c r="G7" s="137"/>
      <c r="H7" s="137"/>
    </row>
    <row r="8" spans="1:10" ht="18" x14ac:dyDescent="0.25">
      <c r="A8" s="1"/>
      <c r="B8" s="1"/>
      <c r="C8" s="1"/>
      <c r="D8" s="1"/>
      <c r="E8" s="1"/>
      <c r="F8" s="1"/>
      <c r="G8" s="2"/>
      <c r="H8" s="2"/>
    </row>
    <row r="9" spans="1:10" ht="25.5" x14ac:dyDescent="0.25">
      <c r="A9" s="12" t="s">
        <v>5</v>
      </c>
      <c r="B9" s="11" t="s">
        <v>6</v>
      </c>
      <c r="C9" s="11" t="s">
        <v>3</v>
      </c>
      <c r="D9" s="11" t="s">
        <v>35</v>
      </c>
      <c r="E9" s="12" t="s">
        <v>36</v>
      </c>
      <c r="F9" s="12" t="s">
        <v>33</v>
      </c>
      <c r="G9" s="12" t="s">
        <v>27</v>
      </c>
      <c r="H9" s="12" t="s">
        <v>34</v>
      </c>
    </row>
    <row r="10" spans="1:10" x14ac:dyDescent="0.25">
      <c r="A10" s="17"/>
      <c r="B10" s="18"/>
      <c r="C10" s="16" t="s">
        <v>0</v>
      </c>
      <c r="D10" s="40">
        <f>SUM(D11,D17)</f>
        <v>597195.17000000004</v>
      </c>
      <c r="E10" s="40">
        <f t="shared" ref="E10:H10" si="0">SUM(E11,E17)</f>
        <v>654991.6</v>
      </c>
      <c r="F10" s="40">
        <f t="shared" si="0"/>
        <v>679172.64999999991</v>
      </c>
      <c r="G10" s="40">
        <f t="shared" si="0"/>
        <v>681042.64999999991</v>
      </c>
      <c r="H10" s="40">
        <f t="shared" si="0"/>
        <v>681042.64999999991</v>
      </c>
    </row>
    <row r="11" spans="1:10" ht="15.75" customHeight="1" x14ac:dyDescent="0.25">
      <c r="A11" s="3">
        <v>6</v>
      </c>
      <c r="B11" s="3"/>
      <c r="C11" s="3" t="s">
        <v>7</v>
      </c>
      <c r="D11" s="42">
        <f>SUM(D12:D16)</f>
        <v>597195.17000000004</v>
      </c>
      <c r="E11" s="42">
        <f t="shared" ref="E11:H11" si="1">SUM(E12:E16)</f>
        <v>654991.6</v>
      </c>
      <c r="F11" s="42">
        <f t="shared" si="1"/>
        <v>679172.64999999991</v>
      </c>
      <c r="G11" s="42">
        <f t="shared" si="1"/>
        <v>681042.64999999991</v>
      </c>
      <c r="H11" s="42">
        <f t="shared" si="1"/>
        <v>681042.64999999991</v>
      </c>
    </row>
    <row r="12" spans="1:10" ht="38.25" x14ac:dyDescent="0.25">
      <c r="A12" s="3"/>
      <c r="B12" s="8">
        <v>63</v>
      </c>
      <c r="C12" s="8" t="s">
        <v>29</v>
      </c>
      <c r="D12" s="42">
        <v>515378.59</v>
      </c>
      <c r="E12" s="43">
        <v>578114.01</v>
      </c>
      <c r="F12" s="43">
        <v>612872.82999999996</v>
      </c>
      <c r="G12" s="43">
        <v>612872.82999999996</v>
      </c>
      <c r="H12" s="43">
        <v>612872.82999999996</v>
      </c>
    </row>
    <row r="13" spans="1:10" x14ac:dyDescent="0.25">
      <c r="A13" s="3"/>
      <c r="B13" s="4">
        <v>64</v>
      </c>
      <c r="C13" s="4" t="s">
        <v>81</v>
      </c>
      <c r="D13" s="44">
        <v>0.06</v>
      </c>
      <c r="E13" s="43">
        <v>3</v>
      </c>
      <c r="F13" s="43">
        <v>3</v>
      </c>
      <c r="G13" s="43">
        <v>3</v>
      </c>
      <c r="H13" s="43">
        <v>3</v>
      </c>
    </row>
    <row r="14" spans="1:10" ht="38.25" x14ac:dyDescent="0.25">
      <c r="A14" s="3"/>
      <c r="B14" s="8">
        <v>65</v>
      </c>
      <c r="C14" s="31" t="s">
        <v>83</v>
      </c>
      <c r="D14" s="42">
        <v>8007.87</v>
      </c>
      <c r="E14" s="43">
        <v>16834.34</v>
      </c>
      <c r="F14" s="43">
        <v>14740</v>
      </c>
      <c r="G14" s="43">
        <v>17340</v>
      </c>
      <c r="H14" s="43">
        <v>17340</v>
      </c>
    </row>
    <row r="15" spans="1:10" ht="38.25" x14ac:dyDescent="0.25">
      <c r="A15" s="4"/>
      <c r="B15" s="4">
        <v>66</v>
      </c>
      <c r="C15" s="31" t="s">
        <v>85</v>
      </c>
      <c r="D15" s="42">
        <v>695.61</v>
      </c>
      <c r="E15" s="43">
        <v>2062</v>
      </c>
      <c r="F15" s="43">
        <v>1487</v>
      </c>
      <c r="G15" s="43">
        <v>1687</v>
      </c>
      <c r="H15" s="43">
        <v>1687</v>
      </c>
    </row>
    <row r="16" spans="1:10" ht="38.25" x14ac:dyDescent="0.25">
      <c r="A16" s="4"/>
      <c r="B16" s="4">
        <v>67</v>
      </c>
      <c r="C16" s="8" t="s">
        <v>30</v>
      </c>
      <c r="D16" s="42">
        <v>73113.039999999994</v>
      </c>
      <c r="E16" s="43">
        <v>57978.25</v>
      </c>
      <c r="F16" s="43">
        <v>50069.82</v>
      </c>
      <c r="G16" s="43">
        <v>49139.82</v>
      </c>
      <c r="H16" s="43">
        <v>49139.82</v>
      </c>
    </row>
    <row r="17" spans="1:8" ht="25.5" x14ac:dyDescent="0.25">
      <c r="A17" s="6">
        <v>7</v>
      </c>
      <c r="B17" s="7"/>
      <c r="C17" s="14" t="s">
        <v>8</v>
      </c>
      <c r="D17" s="42">
        <f>SUM(D18)</f>
        <v>0</v>
      </c>
      <c r="E17" s="42">
        <f t="shared" ref="E17:H17" si="2">SUM(E18)</f>
        <v>0</v>
      </c>
      <c r="F17" s="42">
        <f t="shared" si="2"/>
        <v>0</v>
      </c>
      <c r="G17" s="42">
        <f t="shared" si="2"/>
        <v>0</v>
      </c>
      <c r="H17" s="42">
        <f t="shared" si="2"/>
        <v>0</v>
      </c>
    </row>
    <row r="18" spans="1:8" ht="38.25" x14ac:dyDescent="0.25">
      <c r="A18" s="8"/>
      <c r="B18" s="8">
        <v>72</v>
      </c>
      <c r="C18" s="15" t="s">
        <v>28</v>
      </c>
      <c r="D18" s="42">
        <v>0</v>
      </c>
      <c r="E18" s="43">
        <v>0</v>
      </c>
      <c r="F18" s="43">
        <v>0</v>
      </c>
      <c r="G18" s="43">
        <v>0</v>
      </c>
      <c r="H18" s="45">
        <v>0</v>
      </c>
    </row>
    <row r="21" spans="1:8" ht="15.75" x14ac:dyDescent="0.25">
      <c r="A21" s="137" t="s">
        <v>50</v>
      </c>
      <c r="B21" s="138"/>
      <c r="C21" s="138"/>
      <c r="D21" s="138"/>
      <c r="E21" s="138"/>
      <c r="F21" s="138"/>
      <c r="G21" s="138"/>
      <c r="H21" s="138"/>
    </row>
    <row r="22" spans="1:8" ht="18" x14ac:dyDescent="0.25">
      <c r="A22" s="1"/>
      <c r="B22" s="1"/>
      <c r="C22" s="1"/>
      <c r="D22" s="1"/>
      <c r="E22" s="1"/>
      <c r="F22" s="1"/>
      <c r="G22" s="2"/>
      <c r="H22" s="2"/>
    </row>
    <row r="23" spans="1:8" ht="25.5" x14ac:dyDescent="0.25">
      <c r="A23" s="12" t="s">
        <v>5</v>
      </c>
      <c r="B23" s="11" t="s">
        <v>6</v>
      </c>
      <c r="C23" s="11" t="s">
        <v>9</v>
      </c>
      <c r="D23" s="11" t="s">
        <v>35</v>
      </c>
      <c r="E23" s="12" t="s">
        <v>36</v>
      </c>
      <c r="F23" s="12" t="s">
        <v>33</v>
      </c>
      <c r="G23" s="12" t="s">
        <v>27</v>
      </c>
      <c r="H23" s="12" t="s">
        <v>34</v>
      </c>
    </row>
    <row r="24" spans="1:8" x14ac:dyDescent="0.25">
      <c r="A24" s="17"/>
      <c r="B24" s="18"/>
      <c r="C24" s="16" t="s">
        <v>1</v>
      </c>
      <c r="D24" s="40">
        <f>SUM(D25,D30)</f>
        <v>603236.45000000007</v>
      </c>
      <c r="E24" s="40">
        <f>SUM(E25,E30)</f>
        <v>663176.58000000007</v>
      </c>
      <c r="F24" s="40">
        <f t="shared" ref="F24:H24" si="3">SUM(F25,F30)</f>
        <v>681972.65</v>
      </c>
      <c r="G24" s="40">
        <f t="shared" si="3"/>
        <v>681042.65</v>
      </c>
      <c r="H24" s="40">
        <f t="shared" si="3"/>
        <v>681042.65</v>
      </c>
    </row>
    <row r="25" spans="1:8" ht="15.75" customHeight="1" x14ac:dyDescent="0.25">
      <c r="A25" s="3">
        <v>3</v>
      </c>
      <c r="B25" s="3"/>
      <c r="C25" s="3" t="s">
        <v>10</v>
      </c>
      <c r="D25" s="42">
        <f>SUM(D26:D29)</f>
        <v>595549.22000000009</v>
      </c>
      <c r="E25" s="42">
        <f>SUM(E26:E29)</f>
        <v>652112.43000000005</v>
      </c>
      <c r="F25" s="42">
        <f t="shared" ref="F25:H25" si="4">SUM(F26:F29)</f>
        <v>676425.65</v>
      </c>
      <c r="G25" s="42">
        <f t="shared" si="4"/>
        <v>675825.65</v>
      </c>
      <c r="H25" s="42">
        <f t="shared" si="4"/>
        <v>675825.65</v>
      </c>
    </row>
    <row r="26" spans="1:8" ht="15.75" customHeight="1" x14ac:dyDescent="0.25">
      <c r="A26" s="3"/>
      <c r="B26" s="8">
        <v>31</v>
      </c>
      <c r="C26" s="8" t="s">
        <v>11</v>
      </c>
      <c r="D26" s="42">
        <v>504216.25</v>
      </c>
      <c r="E26" s="42">
        <v>568498.21</v>
      </c>
      <c r="F26" s="42">
        <v>607825</v>
      </c>
      <c r="G26" s="42">
        <v>607825</v>
      </c>
      <c r="H26" s="42">
        <v>607825</v>
      </c>
    </row>
    <row r="27" spans="1:8" x14ac:dyDescent="0.25">
      <c r="A27" s="4"/>
      <c r="B27" s="4">
        <v>32</v>
      </c>
      <c r="C27" s="4" t="s">
        <v>22</v>
      </c>
      <c r="D27" s="42">
        <v>90001.04</v>
      </c>
      <c r="E27" s="42">
        <v>82589.820000000007</v>
      </c>
      <c r="F27" s="42">
        <v>68087.649999999994</v>
      </c>
      <c r="G27" s="42">
        <v>67487.649999999994</v>
      </c>
      <c r="H27" s="42">
        <v>67487.649999999994</v>
      </c>
    </row>
    <row r="28" spans="1:8" x14ac:dyDescent="0.25">
      <c r="A28" s="4"/>
      <c r="B28" s="4">
        <v>34</v>
      </c>
      <c r="C28" s="4" t="s">
        <v>89</v>
      </c>
      <c r="D28" s="42">
        <v>1331.93</v>
      </c>
      <c r="E28" s="42">
        <v>623</v>
      </c>
      <c r="F28" s="42">
        <v>513</v>
      </c>
      <c r="G28" s="42">
        <v>513</v>
      </c>
      <c r="H28" s="42">
        <v>513</v>
      </c>
    </row>
    <row r="29" spans="1:8" x14ac:dyDescent="0.25">
      <c r="A29" s="4"/>
      <c r="B29" s="4">
        <v>38</v>
      </c>
      <c r="C29" s="4" t="s">
        <v>158</v>
      </c>
      <c r="D29" s="42">
        <v>0</v>
      </c>
      <c r="E29" s="42">
        <v>401.4</v>
      </c>
      <c r="F29" s="42">
        <v>0</v>
      </c>
      <c r="G29" s="42">
        <v>0</v>
      </c>
      <c r="H29" s="42">
        <v>0</v>
      </c>
    </row>
    <row r="30" spans="1:8" ht="25.5" x14ac:dyDescent="0.25">
      <c r="A30" s="6">
        <v>4</v>
      </c>
      <c r="B30" s="7"/>
      <c r="C30" s="14" t="s">
        <v>12</v>
      </c>
      <c r="D30" s="42">
        <f>SUM(D31:D32)</f>
        <v>7687.23</v>
      </c>
      <c r="E30" s="42">
        <f>SUM(E31:E32)</f>
        <v>11064.15</v>
      </c>
      <c r="F30" s="42">
        <f t="shared" ref="F30:H30" si="5">SUM(F31:F32)</f>
        <v>5547</v>
      </c>
      <c r="G30" s="42">
        <f t="shared" si="5"/>
        <v>5217</v>
      </c>
      <c r="H30" s="42">
        <f t="shared" si="5"/>
        <v>5217</v>
      </c>
    </row>
    <row r="31" spans="1:8" ht="38.25" x14ac:dyDescent="0.25">
      <c r="A31" s="6"/>
      <c r="B31" s="8">
        <v>41</v>
      </c>
      <c r="C31" s="15" t="s">
        <v>13</v>
      </c>
      <c r="D31" s="42">
        <v>0</v>
      </c>
      <c r="E31" s="43">
        <v>0</v>
      </c>
      <c r="F31" s="43">
        <v>0</v>
      </c>
      <c r="G31" s="43">
        <v>0</v>
      </c>
      <c r="H31" s="43">
        <v>0</v>
      </c>
    </row>
    <row r="32" spans="1:8" ht="38.25" x14ac:dyDescent="0.25">
      <c r="A32" s="8"/>
      <c r="B32" s="8">
        <v>42</v>
      </c>
      <c r="C32" s="32" t="s">
        <v>31</v>
      </c>
      <c r="D32" s="42">
        <v>7687.23</v>
      </c>
      <c r="E32" s="43">
        <v>11064.15</v>
      </c>
      <c r="F32" s="43">
        <v>5547</v>
      </c>
      <c r="G32" s="43">
        <v>5217</v>
      </c>
      <c r="H32" s="43">
        <v>5217</v>
      </c>
    </row>
    <row r="35" spans="1:7" x14ac:dyDescent="0.25">
      <c r="A35" s="112" t="s">
        <v>177</v>
      </c>
      <c r="B35" s="112"/>
      <c r="C35" s="112"/>
      <c r="G35" s="23" t="s">
        <v>76</v>
      </c>
    </row>
    <row r="36" spans="1:7" x14ac:dyDescent="0.25">
      <c r="A36" s="109" t="s">
        <v>180</v>
      </c>
      <c r="B36" s="110"/>
      <c r="C36" s="110"/>
      <c r="G36" s="23" t="s">
        <v>77</v>
      </c>
    </row>
    <row r="37" spans="1:7" x14ac:dyDescent="0.25">
      <c r="A37" s="112" t="s">
        <v>179</v>
      </c>
      <c r="B37" s="112"/>
      <c r="C37" s="112"/>
    </row>
  </sheetData>
  <mergeCells count="7">
    <mergeCell ref="A35:C35"/>
    <mergeCell ref="A37:C37"/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7"/>
  <sheetViews>
    <sheetView workbookViewId="0">
      <selection sqref="A1:F1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139" t="s">
        <v>75</v>
      </c>
      <c r="B1" s="139"/>
      <c r="C1" s="139"/>
      <c r="D1" s="139"/>
      <c r="E1" s="139"/>
      <c r="F1" s="139"/>
      <c r="G1" s="51"/>
      <c r="H1" s="51"/>
      <c r="I1" s="51"/>
      <c r="J1" s="51"/>
    </row>
    <row r="2" spans="1:10" ht="18" customHeight="1" x14ac:dyDescent="0.25">
      <c r="A2" s="13"/>
      <c r="B2" s="13"/>
      <c r="C2" s="13"/>
      <c r="D2" s="13"/>
      <c r="E2" s="13"/>
      <c r="F2" s="13"/>
    </row>
    <row r="3" spans="1:10" ht="15.75" customHeight="1" x14ac:dyDescent="0.25">
      <c r="A3" s="137" t="s">
        <v>19</v>
      </c>
      <c r="B3" s="137"/>
      <c r="C3" s="137"/>
      <c r="D3" s="137"/>
      <c r="E3" s="137"/>
      <c r="F3" s="137"/>
    </row>
    <row r="4" spans="1:10" ht="18" x14ac:dyDescent="0.25">
      <c r="B4" s="13"/>
      <c r="C4" s="13"/>
      <c r="D4" s="13"/>
      <c r="E4" s="2"/>
      <c r="F4" s="2"/>
    </row>
    <row r="5" spans="1:10" ht="18" customHeight="1" x14ac:dyDescent="0.25">
      <c r="A5" s="137" t="s">
        <v>4</v>
      </c>
      <c r="B5" s="137"/>
      <c r="C5" s="137"/>
      <c r="D5" s="137"/>
      <c r="E5" s="137"/>
      <c r="F5" s="137"/>
    </row>
    <row r="6" spans="1:10" ht="18" x14ac:dyDescent="0.25">
      <c r="A6" s="13"/>
      <c r="B6" s="13"/>
      <c r="C6" s="13"/>
      <c r="D6" s="13"/>
      <c r="E6" s="2"/>
      <c r="F6" s="2"/>
    </row>
    <row r="7" spans="1:10" ht="15.75" customHeight="1" x14ac:dyDescent="0.25">
      <c r="A7" s="137" t="s">
        <v>51</v>
      </c>
      <c r="B7" s="137"/>
      <c r="C7" s="137"/>
      <c r="D7" s="137"/>
      <c r="E7" s="137"/>
      <c r="F7" s="137"/>
    </row>
    <row r="8" spans="1:10" ht="18" x14ac:dyDescent="0.25">
      <c r="A8" s="13"/>
      <c r="B8" s="13"/>
      <c r="C8" s="13"/>
      <c r="D8" s="13"/>
      <c r="E8" s="2"/>
      <c r="F8" s="2"/>
    </row>
    <row r="9" spans="1:10" ht="25.5" x14ac:dyDescent="0.25">
      <c r="A9" s="12" t="s">
        <v>53</v>
      </c>
      <c r="B9" s="11" t="s">
        <v>35</v>
      </c>
      <c r="C9" s="12" t="s">
        <v>36</v>
      </c>
      <c r="D9" s="12" t="s">
        <v>33</v>
      </c>
      <c r="E9" s="12" t="s">
        <v>27</v>
      </c>
      <c r="F9" s="12" t="s">
        <v>34</v>
      </c>
    </row>
    <row r="10" spans="1:10" x14ac:dyDescent="0.25">
      <c r="A10" s="19" t="s">
        <v>0</v>
      </c>
      <c r="B10" s="40">
        <f>SUM(B11,B13,B15,B19,B27)</f>
        <v>597195.17000000004</v>
      </c>
      <c r="C10" s="40">
        <f t="shared" ref="C10:F10" si="0">SUM(C11,C13,C15,C19,C27)</f>
        <v>654991.60000000009</v>
      </c>
      <c r="D10" s="40">
        <f t="shared" si="0"/>
        <v>679172.64999999991</v>
      </c>
      <c r="E10" s="40">
        <f t="shared" si="0"/>
        <v>681042.64999999991</v>
      </c>
      <c r="F10" s="40">
        <f t="shared" si="0"/>
        <v>681042.64999999991</v>
      </c>
    </row>
    <row r="11" spans="1:10" x14ac:dyDescent="0.25">
      <c r="A11" s="14" t="s">
        <v>56</v>
      </c>
      <c r="B11" s="41">
        <f>SUM(B12)</f>
        <v>4867.6099999999997</v>
      </c>
      <c r="C11" s="41">
        <f t="shared" ref="C11:F11" si="1">SUM(C12)</f>
        <v>5315.18</v>
      </c>
      <c r="D11" s="41">
        <f t="shared" si="1"/>
        <v>2530</v>
      </c>
      <c r="E11" s="41">
        <f t="shared" si="1"/>
        <v>1600</v>
      </c>
      <c r="F11" s="41">
        <f t="shared" si="1"/>
        <v>1600</v>
      </c>
    </row>
    <row r="12" spans="1:10" ht="25.5" x14ac:dyDescent="0.25">
      <c r="A12" s="30" t="s">
        <v>152</v>
      </c>
      <c r="B12" s="43">
        <v>4867.6099999999997</v>
      </c>
      <c r="C12" s="43">
        <v>5315.18</v>
      </c>
      <c r="D12" s="43">
        <v>2530</v>
      </c>
      <c r="E12" s="43">
        <v>1600</v>
      </c>
      <c r="F12" s="43">
        <v>1600</v>
      </c>
    </row>
    <row r="13" spans="1:10" s="49" customFormat="1" x14ac:dyDescent="0.25">
      <c r="A13" s="14" t="s">
        <v>58</v>
      </c>
      <c r="B13" s="48">
        <f>SUM(B14)</f>
        <v>168.62</v>
      </c>
      <c r="C13" s="48">
        <f t="shared" ref="C13:F13" si="2">SUM(C14)</f>
        <v>534</v>
      </c>
      <c r="D13" s="48">
        <f t="shared" si="2"/>
        <v>534</v>
      </c>
      <c r="E13" s="48">
        <f t="shared" si="2"/>
        <v>734</v>
      </c>
      <c r="F13" s="48">
        <f t="shared" si="2"/>
        <v>734</v>
      </c>
    </row>
    <row r="14" spans="1:10" ht="25.5" x14ac:dyDescent="0.25">
      <c r="A14" s="10" t="s">
        <v>155</v>
      </c>
      <c r="B14" s="43">
        <v>168.62</v>
      </c>
      <c r="C14" s="43">
        <v>534</v>
      </c>
      <c r="D14" s="43">
        <v>534</v>
      </c>
      <c r="E14" s="43">
        <v>734</v>
      </c>
      <c r="F14" s="43">
        <v>734</v>
      </c>
    </row>
    <row r="15" spans="1:10" s="49" customFormat="1" ht="25.5" x14ac:dyDescent="0.25">
      <c r="A15" s="3" t="s">
        <v>55</v>
      </c>
      <c r="B15" s="50">
        <f>SUM(B16:B18)</f>
        <v>70850.17</v>
      </c>
      <c r="C15" s="50">
        <f t="shared" ref="C15:F15" si="3">SUM(C16:C18)</f>
        <v>65306.36</v>
      </c>
      <c r="D15" s="50">
        <f t="shared" si="3"/>
        <v>62279.82</v>
      </c>
      <c r="E15" s="50">
        <f t="shared" si="3"/>
        <v>64879.82</v>
      </c>
      <c r="F15" s="50">
        <f t="shared" si="3"/>
        <v>64879.82</v>
      </c>
    </row>
    <row r="16" spans="1:10" ht="25.5" x14ac:dyDescent="0.25">
      <c r="A16" s="10" t="s">
        <v>156</v>
      </c>
      <c r="B16" s="42">
        <v>8007.86</v>
      </c>
      <c r="C16" s="42">
        <v>16834.34</v>
      </c>
      <c r="D16" s="42">
        <v>14740</v>
      </c>
      <c r="E16" s="42">
        <v>17340</v>
      </c>
      <c r="F16" s="42">
        <v>17340</v>
      </c>
    </row>
    <row r="17" spans="1:6" ht="25.5" x14ac:dyDescent="0.25">
      <c r="A17" s="10" t="s">
        <v>153</v>
      </c>
      <c r="B17" s="42">
        <v>61943.1</v>
      </c>
      <c r="C17" s="42">
        <v>48472.02</v>
      </c>
      <c r="D17" s="42">
        <v>47539.82</v>
      </c>
      <c r="E17" s="42">
        <v>47539.82</v>
      </c>
      <c r="F17" s="42">
        <v>47539.82</v>
      </c>
    </row>
    <row r="18" spans="1:6" ht="38.25" x14ac:dyDescent="0.25">
      <c r="A18" s="10" t="s">
        <v>168</v>
      </c>
      <c r="B18" s="42">
        <v>899.21</v>
      </c>
      <c r="C18" s="42">
        <v>0</v>
      </c>
      <c r="D18" s="42">
        <v>0</v>
      </c>
      <c r="E18" s="42">
        <v>0</v>
      </c>
      <c r="F18" s="42">
        <v>0</v>
      </c>
    </row>
    <row r="19" spans="1:6" s="49" customFormat="1" x14ac:dyDescent="0.25">
      <c r="A19" s="19" t="s">
        <v>54</v>
      </c>
      <c r="B19" s="50">
        <f>SUM(B20:B26)</f>
        <v>520781.72000000003</v>
      </c>
      <c r="C19" s="50">
        <f t="shared" ref="C19:F19" si="4">SUM(C20:C26)</f>
        <v>582305.06000000006</v>
      </c>
      <c r="D19" s="50">
        <f t="shared" si="4"/>
        <v>612872.82999999996</v>
      </c>
      <c r="E19" s="50">
        <f t="shared" si="4"/>
        <v>612872.82999999996</v>
      </c>
      <c r="F19" s="50">
        <f t="shared" si="4"/>
        <v>612872.82999999996</v>
      </c>
    </row>
    <row r="20" spans="1:6" x14ac:dyDescent="0.25">
      <c r="A20" s="30" t="s">
        <v>154</v>
      </c>
      <c r="B20" s="42">
        <v>5403.13</v>
      </c>
      <c r="C20" s="42">
        <v>4292</v>
      </c>
      <c r="D20" s="42">
        <v>0</v>
      </c>
      <c r="E20" s="42">
        <v>0</v>
      </c>
      <c r="F20" s="42">
        <v>0</v>
      </c>
    </row>
    <row r="21" spans="1:6" ht="25.5" x14ac:dyDescent="0.25">
      <c r="A21" s="10" t="s">
        <v>148</v>
      </c>
      <c r="B21" s="46">
        <v>11763.9</v>
      </c>
      <c r="C21" s="46">
        <v>11532</v>
      </c>
      <c r="D21" s="46">
        <v>0</v>
      </c>
      <c r="E21" s="46">
        <v>0</v>
      </c>
      <c r="F21" s="46">
        <v>0</v>
      </c>
    </row>
    <row r="22" spans="1:6" ht="38.25" x14ac:dyDescent="0.25">
      <c r="A22" s="10" t="s">
        <v>149</v>
      </c>
      <c r="B22" s="46">
        <v>0</v>
      </c>
      <c r="C22" s="46">
        <v>230</v>
      </c>
      <c r="D22" s="46">
        <v>230</v>
      </c>
      <c r="E22" s="46">
        <v>230</v>
      </c>
      <c r="F22" s="46">
        <v>230</v>
      </c>
    </row>
    <row r="23" spans="1:6" ht="38.25" x14ac:dyDescent="0.25">
      <c r="A23" s="30" t="s">
        <v>150</v>
      </c>
      <c r="B23" s="47">
        <v>500960.23</v>
      </c>
      <c r="C23" s="47">
        <v>563195.66</v>
      </c>
      <c r="D23" s="47">
        <v>609887.88</v>
      </c>
      <c r="E23" s="47">
        <v>609887.88</v>
      </c>
      <c r="F23" s="47">
        <v>609887.88</v>
      </c>
    </row>
    <row r="24" spans="1:6" ht="51" x14ac:dyDescent="0.25">
      <c r="A24" s="30" t="s">
        <v>159</v>
      </c>
      <c r="B24" s="47">
        <v>0</v>
      </c>
      <c r="C24" s="47">
        <v>401.4</v>
      </c>
      <c r="D24" s="47">
        <v>0</v>
      </c>
      <c r="E24" s="47">
        <v>0</v>
      </c>
      <c r="F24" s="47">
        <v>0</v>
      </c>
    </row>
    <row r="25" spans="1:6" ht="25.5" x14ac:dyDescent="0.25">
      <c r="A25" s="10" t="s">
        <v>151</v>
      </c>
      <c r="B25" s="46">
        <v>2654.46</v>
      </c>
      <c r="C25" s="46">
        <v>2654</v>
      </c>
      <c r="D25" s="47">
        <v>2654</v>
      </c>
      <c r="E25" s="47">
        <v>2654</v>
      </c>
      <c r="F25" s="47">
        <v>2654</v>
      </c>
    </row>
    <row r="26" spans="1:6" ht="25.5" x14ac:dyDescent="0.25">
      <c r="A26" s="10" t="s">
        <v>174</v>
      </c>
      <c r="B26" s="46">
        <v>0</v>
      </c>
      <c r="C26" s="46">
        <v>0</v>
      </c>
      <c r="D26" s="46">
        <v>100.95</v>
      </c>
      <c r="E26" s="46">
        <v>100.95</v>
      </c>
      <c r="F26" s="46">
        <v>100.95</v>
      </c>
    </row>
    <row r="27" spans="1:6" s="49" customFormat="1" x14ac:dyDescent="0.25">
      <c r="A27" s="19" t="s">
        <v>169</v>
      </c>
      <c r="B27" s="50">
        <f>SUM(B28)</f>
        <v>527.04999999999995</v>
      </c>
      <c r="C27" s="50">
        <f t="shared" ref="C27:F27" si="5">SUM(C28)</f>
        <v>1531</v>
      </c>
      <c r="D27" s="50">
        <f t="shared" si="5"/>
        <v>956</v>
      </c>
      <c r="E27" s="50">
        <f t="shared" si="5"/>
        <v>956</v>
      </c>
      <c r="F27" s="50">
        <f t="shared" si="5"/>
        <v>956</v>
      </c>
    </row>
    <row r="28" spans="1:6" ht="25.5" x14ac:dyDescent="0.25">
      <c r="A28" s="10" t="s">
        <v>157</v>
      </c>
      <c r="B28" s="42">
        <v>527.04999999999995</v>
      </c>
      <c r="C28" s="42">
        <v>1531</v>
      </c>
      <c r="D28" s="42">
        <v>956</v>
      </c>
      <c r="E28" s="42">
        <v>956</v>
      </c>
      <c r="F28" s="42">
        <v>956</v>
      </c>
    </row>
    <row r="31" spans="1:6" ht="15.75" customHeight="1" x14ac:dyDescent="0.25">
      <c r="A31" s="137" t="s">
        <v>52</v>
      </c>
      <c r="B31" s="137"/>
      <c r="C31" s="137"/>
      <c r="D31" s="137"/>
      <c r="E31" s="137"/>
      <c r="F31" s="137"/>
    </row>
    <row r="32" spans="1:6" ht="18" x14ac:dyDescent="0.25">
      <c r="A32" s="13"/>
      <c r="B32" s="13"/>
      <c r="C32" s="13"/>
      <c r="D32" s="13"/>
      <c r="E32" s="2"/>
      <c r="F32" s="2"/>
    </row>
    <row r="33" spans="1:6" ht="25.5" x14ac:dyDescent="0.25">
      <c r="A33" s="12" t="s">
        <v>53</v>
      </c>
      <c r="B33" s="11" t="s">
        <v>35</v>
      </c>
      <c r="C33" s="12" t="s">
        <v>36</v>
      </c>
      <c r="D33" s="12" t="s">
        <v>33</v>
      </c>
      <c r="E33" s="12" t="s">
        <v>27</v>
      </c>
      <c r="F33" s="12" t="s">
        <v>34</v>
      </c>
    </row>
    <row r="34" spans="1:6" x14ac:dyDescent="0.25">
      <c r="A34" s="19" t="s">
        <v>1</v>
      </c>
      <c r="B34" s="102">
        <f>SUM(B35,B37,B39,B43,B51)</f>
        <v>603236.45000000007</v>
      </c>
      <c r="C34" s="40">
        <f t="shared" ref="C34" si="6">SUM(C35,C37,C39,C43,C51)</f>
        <v>663176.58000000007</v>
      </c>
      <c r="D34" s="40">
        <f t="shared" ref="D34" si="7">SUM(D35,D37,D39,D43,D51)</f>
        <v>681972.64999999991</v>
      </c>
      <c r="E34" s="40">
        <f t="shared" ref="E34" si="8">SUM(E35,E37,E39,E43,E51)</f>
        <v>681042.64999999991</v>
      </c>
      <c r="F34" s="40">
        <f t="shared" ref="F34" si="9">SUM(F35,F37,F39,F43,F51)</f>
        <v>681042.64999999991</v>
      </c>
    </row>
    <row r="35" spans="1:6" x14ac:dyDescent="0.25">
      <c r="A35" s="14" t="s">
        <v>56</v>
      </c>
      <c r="B35" s="103">
        <f>SUM(B36)</f>
        <v>4867.6099999999997</v>
      </c>
      <c r="C35" s="41">
        <f t="shared" ref="C35" si="10">SUM(C36)</f>
        <v>5315.18</v>
      </c>
      <c r="D35" s="41">
        <f t="shared" ref="D35" si="11">SUM(D36)</f>
        <v>2530</v>
      </c>
      <c r="E35" s="41">
        <f t="shared" ref="E35" si="12">SUM(E36)</f>
        <v>1600</v>
      </c>
      <c r="F35" s="41">
        <f t="shared" ref="F35" si="13">SUM(F36)</f>
        <v>1600</v>
      </c>
    </row>
    <row r="36" spans="1:6" ht="25.5" x14ac:dyDescent="0.25">
      <c r="A36" s="30" t="s">
        <v>152</v>
      </c>
      <c r="B36" s="101">
        <v>4867.6099999999997</v>
      </c>
      <c r="C36" s="43">
        <v>5315.18</v>
      </c>
      <c r="D36" s="43">
        <v>2530</v>
      </c>
      <c r="E36" s="43">
        <v>1600</v>
      </c>
      <c r="F36" s="43">
        <v>1600</v>
      </c>
    </row>
    <row r="37" spans="1:6" x14ac:dyDescent="0.25">
      <c r="A37" s="14" t="s">
        <v>58</v>
      </c>
      <c r="B37" s="100">
        <f>SUM(B38)</f>
        <v>8.24</v>
      </c>
      <c r="C37" s="48">
        <f t="shared" ref="C37" si="14">SUM(C38)</f>
        <v>892.86</v>
      </c>
      <c r="D37" s="48">
        <f t="shared" ref="D37" si="15">SUM(D38)</f>
        <v>734</v>
      </c>
      <c r="E37" s="48">
        <f t="shared" ref="E37" si="16">SUM(E38)</f>
        <v>734</v>
      </c>
      <c r="F37" s="48">
        <f t="shared" ref="F37" si="17">SUM(F38)</f>
        <v>734</v>
      </c>
    </row>
    <row r="38" spans="1:6" ht="25.5" x14ac:dyDescent="0.25">
      <c r="A38" s="10" t="s">
        <v>155</v>
      </c>
      <c r="B38" s="101">
        <v>8.24</v>
      </c>
      <c r="C38" s="43">
        <v>892.86</v>
      </c>
      <c r="D38" s="43">
        <v>734</v>
      </c>
      <c r="E38" s="43">
        <v>734</v>
      </c>
      <c r="F38" s="43">
        <v>734</v>
      </c>
    </row>
    <row r="39" spans="1:6" ht="25.5" x14ac:dyDescent="0.25">
      <c r="A39" s="3" t="s">
        <v>55</v>
      </c>
      <c r="B39" s="99">
        <f>SUM(B40:B42)</f>
        <v>76957.3</v>
      </c>
      <c r="C39" s="50">
        <f t="shared" ref="C39:F39" si="18">SUM(C40:C42)</f>
        <v>70402.97</v>
      </c>
      <c r="D39" s="50">
        <f t="shared" si="18"/>
        <v>64879.82</v>
      </c>
      <c r="E39" s="50">
        <f t="shared" si="18"/>
        <v>64879.82</v>
      </c>
      <c r="F39" s="50">
        <f t="shared" si="18"/>
        <v>64879.82</v>
      </c>
    </row>
    <row r="40" spans="1:6" ht="25.5" x14ac:dyDescent="0.25">
      <c r="A40" s="10" t="s">
        <v>156</v>
      </c>
      <c r="B40" s="98">
        <v>14114.99</v>
      </c>
      <c r="C40" s="42">
        <v>21930.95</v>
      </c>
      <c r="D40" s="42">
        <v>17340</v>
      </c>
      <c r="E40" s="42">
        <v>17340</v>
      </c>
      <c r="F40" s="42">
        <v>17340</v>
      </c>
    </row>
    <row r="41" spans="1:6" ht="25.5" x14ac:dyDescent="0.25">
      <c r="A41" s="10" t="s">
        <v>153</v>
      </c>
      <c r="B41" s="98">
        <v>61943.1</v>
      </c>
      <c r="C41" s="42">
        <v>48472.02</v>
      </c>
      <c r="D41" s="42">
        <v>47539.82</v>
      </c>
      <c r="E41" s="42">
        <v>47539.82</v>
      </c>
      <c r="F41" s="42">
        <v>47539.82</v>
      </c>
    </row>
    <row r="42" spans="1:6" ht="38.25" x14ac:dyDescent="0.25">
      <c r="A42" s="10" t="s">
        <v>168</v>
      </c>
      <c r="B42" s="98">
        <v>899.21</v>
      </c>
      <c r="C42" s="42">
        <v>0</v>
      </c>
      <c r="D42" s="42">
        <v>0</v>
      </c>
      <c r="E42" s="42">
        <v>0</v>
      </c>
      <c r="F42" s="42">
        <v>0</v>
      </c>
    </row>
    <row r="43" spans="1:6" x14ac:dyDescent="0.25">
      <c r="A43" s="19" t="s">
        <v>54</v>
      </c>
      <c r="B43" s="99">
        <f>SUM(B44:B50)</f>
        <v>520876.25</v>
      </c>
      <c r="C43" s="50">
        <f t="shared" ref="C43" si="19">SUM(C44:C50)</f>
        <v>585034.57000000007</v>
      </c>
      <c r="D43" s="50">
        <f t="shared" ref="D43" si="20">SUM(D44:D50)</f>
        <v>612872.82999999996</v>
      </c>
      <c r="E43" s="50">
        <f t="shared" ref="E43" si="21">SUM(E44:E50)</f>
        <v>612872.82999999996</v>
      </c>
      <c r="F43" s="50">
        <f t="shared" ref="F43" si="22">SUM(F44:F50)</f>
        <v>612872.82999999996</v>
      </c>
    </row>
    <row r="44" spans="1:6" x14ac:dyDescent="0.25">
      <c r="A44" s="30" t="s">
        <v>154</v>
      </c>
      <c r="B44" s="98">
        <v>5403.13</v>
      </c>
      <c r="C44" s="42">
        <v>4292</v>
      </c>
      <c r="D44" s="42">
        <v>0</v>
      </c>
      <c r="E44" s="42">
        <v>0</v>
      </c>
      <c r="F44" s="42">
        <v>0</v>
      </c>
    </row>
    <row r="45" spans="1:6" ht="25.5" x14ac:dyDescent="0.25">
      <c r="A45" s="10" t="s">
        <v>148</v>
      </c>
      <c r="B45" s="46">
        <v>12000.99</v>
      </c>
      <c r="C45" s="46">
        <v>14261.51</v>
      </c>
      <c r="D45" s="46">
        <v>0</v>
      </c>
      <c r="E45" s="46">
        <v>0</v>
      </c>
      <c r="F45" s="46">
        <v>0</v>
      </c>
    </row>
    <row r="46" spans="1:6" ht="38.25" x14ac:dyDescent="0.25">
      <c r="A46" s="10" t="s">
        <v>149</v>
      </c>
      <c r="B46" s="46">
        <v>0</v>
      </c>
      <c r="C46" s="46">
        <v>230</v>
      </c>
      <c r="D46" s="46">
        <v>230</v>
      </c>
      <c r="E46" s="46">
        <v>230</v>
      </c>
      <c r="F46" s="46">
        <v>230</v>
      </c>
    </row>
    <row r="47" spans="1:6" ht="38.25" x14ac:dyDescent="0.25">
      <c r="A47" s="30" t="s">
        <v>150</v>
      </c>
      <c r="B47" s="47">
        <v>500817.67</v>
      </c>
      <c r="C47" s="47">
        <v>563195.66</v>
      </c>
      <c r="D47" s="47">
        <v>609887.88</v>
      </c>
      <c r="E47" s="47">
        <v>609887.88</v>
      </c>
      <c r="F47" s="47">
        <v>609887.88</v>
      </c>
    </row>
    <row r="48" spans="1:6" ht="51" x14ac:dyDescent="0.25">
      <c r="A48" s="30" t="s">
        <v>159</v>
      </c>
      <c r="B48" s="47">
        <v>0</v>
      </c>
      <c r="C48" s="47">
        <v>401.4</v>
      </c>
      <c r="D48" s="47">
        <v>0</v>
      </c>
      <c r="E48" s="47">
        <v>0</v>
      </c>
      <c r="F48" s="47">
        <v>0</v>
      </c>
    </row>
    <row r="49" spans="1:6" ht="25.5" x14ac:dyDescent="0.25">
      <c r="A49" s="10" t="s">
        <v>151</v>
      </c>
      <c r="B49" s="46">
        <v>2654.46</v>
      </c>
      <c r="C49" s="46">
        <v>2654</v>
      </c>
      <c r="D49" s="47">
        <v>2654</v>
      </c>
      <c r="E49" s="47">
        <v>2654</v>
      </c>
      <c r="F49" s="47">
        <v>2654</v>
      </c>
    </row>
    <row r="50" spans="1:6" ht="25.5" x14ac:dyDescent="0.25">
      <c r="A50" s="10" t="s">
        <v>174</v>
      </c>
      <c r="B50" s="46">
        <v>0</v>
      </c>
      <c r="C50" s="46">
        <v>0</v>
      </c>
      <c r="D50" s="46">
        <v>100.95</v>
      </c>
      <c r="E50" s="46">
        <v>100.95</v>
      </c>
      <c r="F50" s="46">
        <v>100.95</v>
      </c>
    </row>
    <row r="51" spans="1:6" x14ac:dyDescent="0.25">
      <c r="A51" s="19" t="s">
        <v>169</v>
      </c>
      <c r="B51" s="99">
        <f>SUM(B52)</f>
        <v>527.04999999999995</v>
      </c>
      <c r="C51" s="50">
        <f t="shared" ref="C51" si="23">SUM(C52)</f>
        <v>1531</v>
      </c>
      <c r="D51" s="50">
        <f t="shared" ref="D51" si="24">SUM(D52)</f>
        <v>956</v>
      </c>
      <c r="E51" s="50">
        <f t="shared" ref="E51" si="25">SUM(E52)</f>
        <v>956</v>
      </c>
      <c r="F51" s="50">
        <f t="shared" ref="F51" si="26">SUM(F52)</f>
        <v>956</v>
      </c>
    </row>
    <row r="52" spans="1:6" ht="25.5" x14ac:dyDescent="0.25">
      <c r="A52" s="10" t="s">
        <v>157</v>
      </c>
      <c r="B52" s="98">
        <v>527.04999999999995</v>
      </c>
      <c r="C52" s="42">
        <v>1531</v>
      </c>
      <c r="D52" s="42">
        <v>956</v>
      </c>
      <c r="E52" s="42">
        <v>956</v>
      </c>
      <c r="F52" s="42">
        <v>956</v>
      </c>
    </row>
    <row r="55" spans="1:6" x14ac:dyDescent="0.25">
      <c r="A55" s="112" t="s">
        <v>177</v>
      </c>
      <c r="B55" s="112"/>
      <c r="C55" s="112"/>
      <c r="E55" s="23" t="s">
        <v>76</v>
      </c>
    </row>
    <row r="56" spans="1:6" x14ac:dyDescent="0.25">
      <c r="A56" s="109" t="s">
        <v>181</v>
      </c>
      <c r="B56" s="110"/>
      <c r="C56" s="110"/>
      <c r="E56" s="23" t="s">
        <v>77</v>
      </c>
    </row>
    <row r="57" spans="1:6" x14ac:dyDescent="0.25">
      <c r="A57" s="112" t="s">
        <v>179</v>
      </c>
      <c r="B57" s="112"/>
      <c r="C57" s="112"/>
    </row>
  </sheetData>
  <mergeCells count="7">
    <mergeCell ref="A55:C55"/>
    <mergeCell ref="A57:C57"/>
    <mergeCell ref="A1:F1"/>
    <mergeCell ref="A3:F3"/>
    <mergeCell ref="A5:F5"/>
    <mergeCell ref="A7:F7"/>
    <mergeCell ref="A31:F31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8"/>
  <sheetViews>
    <sheetView workbookViewId="0">
      <selection sqref="A1:F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42" customHeight="1" x14ac:dyDescent="0.25">
      <c r="A1" s="139" t="s">
        <v>75</v>
      </c>
      <c r="B1" s="139"/>
      <c r="C1" s="139"/>
      <c r="D1" s="139"/>
      <c r="E1" s="139"/>
      <c r="F1" s="139"/>
      <c r="G1" s="51"/>
      <c r="H1" s="51"/>
      <c r="I1" s="51"/>
      <c r="J1" s="51"/>
    </row>
    <row r="2" spans="1:10" ht="18" customHeight="1" x14ac:dyDescent="0.25">
      <c r="A2" s="1"/>
      <c r="B2" s="1"/>
      <c r="C2" s="1"/>
      <c r="D2" s="1"/>
      <c r="E2" s="1"/>
      <c r="F2" s="1"/>
    </row>
    <row r="3" spans="1:10" ht="15.75" x14ac:dyDescent="0.25">
      <c r="A3" s="137" t="s">
        <v>19</v>
      </c>
      <c r="B3" s="137"/>
      <c r="C3" s="137"/>
      <c r="D3" s="137"/>
      <c r="E3" s="140"/>
      <c r="F3" s="140"/>
    </row>
    <row r="4" spans="1:10" ht="18" x14ac:dyDescent="0.25">
      <c r="A4" s="1"/>
      <c r="B4" s="1"/>
      <c r="C4" s="1"/>
      <c r="D4" s="1"/>
      <c r="E4" s="2"/>
      <c r="F4" s="2"/>
    </row>
    <row r="5" spans="1:10" ht="18" customHeight="1" x14ac:dyDescent="0.25">
      <c r="A5" s="137" t="s">
        <v>4</v>
      </c>
      <c r="B5" s="141"/>
      <c r="C5" s="141"/>
      <c r="D5" s="141"/>
      <c r="E5" s="141"/>
      <c r="F5" s="141"/>
    </row>
    <row r="6" spans="1:10" ht="18" x14ac:dyDescent="0.25">
      <c r="A6" s="1"/>
      <c r="B6" s="1"/>
      <c r="C6" s="1"/>
      <c r="D6" s="1"/>
      <c r="E6" s="2"/>
      <c r="F6" s="2"/>
    </row>
    <row r="7" spans="1:10" ht="15.75" x14ac:dyDescent="0.25">
      <c r="A7" s="137" t="s">
        <v>14</v>
      </c>
      <c r="B7" s="138"/>
      <c r="C7" s="138"/>
      <c r="D7" s="138"/>
      <c r="E7" s="138"/>
      <c r="F7" s="138"/>
    </row>
    <row r="8" spans="1:10" ht="18" x14ac:dyDescent="0.25">
      <c r="A8" s="1"/>
      <c r="B8" s="1"/>
      <c r="C8" s="1"/>
      <c r="D8" s="1"/>
      <c r="E8" s="2"/>
      <c r="F8" s="2"/>
    </row>
    <row r="9" spans="1:10" ht="25.5" x14ac:dyDescent="0.25">
      <c r="A9" s="12" t="s">
        <v>53</v>
      </c>
      <c r="B9" s="11" t="s">
        <v>35</v>
      </c>
      <c r="C9" s="12" t="s">
        <v>36</v>
      </c>
      <c r="D9" s="12" t="s">
        <v>33</v>
      </c>
      <c r="E9" s="12" t="s">
        <v>27</v>
      </c>
      <c r="F9" s="12" t="s">
        <v>34</v>
      </c>
    </row>
    <row r="10" spans="1:10" ht="15.75" customHeight="1" x14ac:dyDescent="0.25">
      <c r="A10" s="3" t="s">
        <v>15</v>
      </c>
      <c r="B10" s="42">
        <v>603236.44999999995</v>
      </c>
      <c r="C10" s="43">
        <v>663176.57999999996</v>
      </c>
      <c r="D10" s="43">
        <v>681972.65</v>
      </c>
      <c r="E10" s="43">
        <v>681042.65</v>
      </c>
      <c r="F10" s="43">
        <v>681042.65</v>
      </c>
    </row>
    <row r="11" spans="1:10" ht="15.75" customHeight="1" x14ac:dyDescent="0.25">
      <c r="A11" s="29" t="s">
        <v>90</v>
      </c>
      <c r="B11" s="42">
        <v>603236.44999999995</v>
      </c>
      <c r="C11" s="43">
        <v>663176.57999999996</v>
      </c>
      <c r="D11" s="43">
        <v>681972.65</v>
      </c>
      <c r="E11" s="43">
        <v>681042.65</v>
      </c>
      <c r="F11" s="43">
        <v>681042.65</v>
      </c>
    </row>
    <row r="12" spans="1:10" x14ac:dyDescent="0.25">
      <c r="A12" s="10" t="s">
        <v>91</v>
      </c>
      <c r="B12" s="42">
        <v>603236.44999999995</v>
      </c>
      <c r="C12" s="43">
        <v>663176.57999999996</v>
      </c>
      <c r="D12" s="43">
        <v>681972.65</v>
      </c>
      <c r="E12" s="43">
        <v>681042.65</v>
      </c>
      <c r="F12" s="43">
        <v>681042.65</v>
      </c>
    </row>
    <row r="13" spans="1:10" x14ac:dyDescent="0.25">
      <c r="A13" s="9" t="s">
        <v>92</v>
      </c>
      <c r="B13" s="42">
        <v>603236.44999999995</v>
      </c>
      <c r="C13" s="43">
        <v>663176.57999999996</v>
      </c>
      <c r="D13" s="43">
        <v>681972.65</v>
      </c>
      <c r="E13" s="43">
        <v>681042.65</v>
      </c>
      <c r="F13" s="43">
        <v>681042.65</v>
      </c>
    </row>
    <row r="16" spans="1:10" x14ac:dyDescent="0.25">
      <c r="A16" s="112" t="s">
        <v>177</v>
      </c>
      <c r="B16" s="112"/>
      <c r="C16" s="112"/>
      <c r="E16" s="23" t="s">
        <v>76</v>
      </c>
    </row>
    <row r="17" spans="1:5" x14ac:dyDescent="0.25">
      <c r="A17" s="109" t="s">
        <v>182</v>
      </c>
      <c r="B17" s="110"/>
      <c r="C17" s="110"/>
      <c r="E17" s="23" t="s">
        <v>77</v>
      </c>
    </row>
    <row r="18" spans="1:5" x14ac:dyDescent="0.25">
      <c r="A18" s="112" t="s">
        <v>179</v>
      </c>
      <c r="B18" s="112"/>
      <c r="C18" s="112"/>
    </row>
  </sheetData>
  <mergeCells count="6">
    <mergeCell ref="A16:C16"/>
    <mergeCell ref="A18:C18"/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0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10" ht="42" customHeight="1" x14ac:dyDescent="0.25">
      <c r="A1" s="139" t="s">
        <v>75</v>
      </c>
      <c r="B1" s="139"/>
      <c r="C1" s="139"/>
      <c r="D1" s="139"/>
      <c r="E1" s="139"/>
      <c r="F1" s="139"/>
      <c r="G1" s="139"/>
      <c r="H1" s="139"/>
      <c r="I1" s="51"/>
      <c r="J1" s="51"/>
    </row>
    <row r="2" spans="1:10" ht="18" customHeight="1" x14ac:dyDescent="0.25">
      <c r="A2" s="1"/>
      <c r="B2" s="1"/>
      <c r="C2" s="1"/>
      <c r="D2" s="1"/>
      <c r="E2" s="1"/>
      <c r="F2" s="1"/>
      <c r="G2" s="1"/>
      <c r="H2" s="1"/>
    </row>
    <row r="3" spans="1:10" ht="15.75" customHeight="1" x14ac:dyDescent="0.25">
      <c r="A3" s="137" t="s">
        <v>19</v>
      </c>
      <c r="B3" s="137"/>
      <c r="C3" s="137"/>
      <c r="D3" s="137"/>
      <c r="E3" s="137"/>
      <c r="F3" s="137"/>
      <c r="G3" s="137"/>
      <c r="H3" s="137"/>
    </row>
    <row r="4" spans="1:10" ht="18" x14ac:dyDescent="0.25">
      <c r="A4" s="1"/>
      <c r="B4" s="1"/>
      <c r="C4" s="1"/>
      <c r="D4" s="1"/>
      <c r="E4" s="1"/>
      <c r="F4" s="1"/>
      <c r="G4" s="2"/>
      <c r="H4" s="2"/>
    </row>
    <row r="5" spans="1:10" ht="18" customHeight="1" x14ac:dyDescent="0.25">
      <c r="A5" s="137" t="s">
        <v>60</v>
      </c>
      <c r="B5" s="137"/>
      <c r="C5" s="137"/>
      <c r="D5" s="137"/>
      <c r="E5" s="137"/>
      <c r="F5" s="137"/>
      <c r="G5" s="137"/>
      <c r="H5" s="137"/>
    </row>
    <row r="6" spans="1:10" ht="18" x14ac:dyDescent="0.25">
      <c r="A6" s="1"/>
      <c r="B6" s="1"/>
      <c r="C6" s="1"/>
      <c r="D6" s="1"/>
      <c r="E6" s="1"/>
      <c r="F6" s="1"/>
      <c r="G6" s="2"/>
      <c r="H6" s="2"/>
    </row>
    <row r="7" spans="1:10" ht="25.5" x14ac:dyDescent="0.25">
      <c r="A7" s="12" t="s">
        <v>5</v>
      </c>
      <c r="B7" s="11" t="s">
        <v>6</v>
      </c>
      <c r="C7" s="11" t="s">
        <v>32</v>
      </c>
      <c r="D7" s="11" t="s">
        <v>35</v>
      </c>
      <c r="E7" s="12" t="s">
        <v>36</v>
      </c>
      <c r="F7" s="12" t="s">
        <v>33</v>
      </c>
      <c r="G7" s="12" t="s">
        <v>27</v>
      </c>
      <c r="H7" s="12" t="s">
        <v>34</v>
      </c>
    </row>
    <row r="8" spans="1:10" x14ac:dyDescent="0.25">
      <c r="A8" s="17"/>
      <c r="B8" s="18"/>
      <c r="C8" s="16" t="s">
        <v>62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</row>
    <row r="9" spans="1:10" ht="25.5" x14ac:dyDescent="0.25">
      <c r="A9" s="3">
        <v>8</v>
      </c>
      <c r="B9" s="3"/>
      <c r="C9" s="3" t="s">
        <v>16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</row>
    <row r="10" spans="1:10" x14ac:dyDescent="0.25">
      <c r="A10" s="3"/>
      <c r="B10" s="8">
        <v>84</v>
      </c>
      <c r="C10" s="8" t="s">
        <v>23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</row>
    <row r="11" spans="1:10" x14ac:dyDescent="0.25">
      <c r="A11" s="3"/>
      <c r="B11" s="8"/>
      <c r="C11" s="20"/>
      <c r="D11" s="42"/>
      <c r="E11" s="42"/>
      <c r="F11" s="42"/>
      <c r="G11" s="42"/>
      <c r="H11" s="42"/>
    </row>
    <row r="12" spans="1:10" x14ac:dyDescent="0.25">
      <c r="A12" s="3"/>
      <c r="B12" s="8"/>
      <c r="C12" s="16" t="s">
        <v>65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</row>
    <row r="13" spans="1:10" ht="25.5" x14ac:dyDescent="0.25">
      <c r="A13" s="6">
        <v>5</v>
      </c>
      <c r="B13" s="7"/>
      <c r="C13" s="14" t="s">
        <v>17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</row>
    <row r="14" spans="1:10" ht="25.5" x14ac:dyDescent="0.25">
      <c r="A14" s="8"/>
      <c r="B14" s="8">
        <v>54</v>
      </c>
      <c r="C14" s="15" t="s">
        <v>24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</row>
    <row r="15" spans="1:10" x14ac:dyDescent="0.25">
      <c r="A15" s="55"/>
      <c r="B15" s="55"/>
      <c r="C15" s="56"/>
      <c r="D15" s="53"/>
      <c r="E15" s="53"/>
      <c r="F15" s="53"/>
      <c r="G15" s="53"/>
      <c r="H15" s="54"/>
    </row>
    <row r="17" spans="1:7" x14ac:dyDescent="0.25">
      <c r="A17" s="112" t="s">
        <v>177</v>
      </c>
      <c r="B17" s="112"/>
      <c r="C17" s="112"/>
      <c r="G17" s="23" t="s">
        <v>76</v>
      </c>
    </row>
    <row r="18" spans="1:7" x14ac:dyDescent="0.25">
      <c r="A18" s="109" t="s">
        <v>183</v>
      </c>
      <c r="B18" s="110"/>
      <c r="C18" s="110"/>
      <c r="G18" s="23" t="s">
        <v>77</v>
      </c>
    </row>
    <row r="19" spans="1:7" x14ac:dyDescent="0.25">
      <c r="A19" s="112" t="s">
        <v>179</v>
      </c>
      <c r="B19" s="112"/>
      <c r="C19" s="112"/>
    </row>
    <row r="20" spans="1:7" x14ac:dyDescent="0.25">
      <c r="A20" s="97"/>
      <c r="B20" s="97"/>
      <c r="C20" s="97"/>
    </row>
  </sheetData>
  <mergeCells count="5">
    <mergeCell ref="A19:C19"/>
    <mergeCell ref="A1:H1"/>
    <mergeCell ref="A3:H3"/>
    <mergeCell ref="A5:H5"/>
    <mergeCell ref="A17:C17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1"/>
  <sheetViews>
    <sheetView workbookViewId="0">
      <selection sqref="A1:F1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139" t="s">
        <v>75</v>
      </c>
      <c r="B1" s="139"/>
      <c r="C1" s="139"/>
      <c r="D1" s="139"/>
      <c r="E1" s="139"/>
      <c r="F1" s="139"/>
      <c r="G1" s="51"/>
      <c r="H1" s="51"/>
      <c r="I1" s="51"/>
      <c r="J1" s="51"/>
    </row>
    <row r="2" spans="1:10" ht="18" customHeight="1" x14ac:dyDescent="0.25">
      <c r="A2" s="13"/>
      <c r="B2" s="13"/>
      <c r="C2" s="13"/>
      <c r="D2" s="13"/>
      <c r="E2" s="13"/>
      <c r="F2" s="13"/>
    </row>
    <row r="3" spans="1:10" ht="15.75" customHeight="1" x14ac:dyDescent="0.25">
      <c r="A3" s="137" t="s">
        <v>19</v>
      </c>
      <c r="B3" s="137"/>
      <c r="C3" s="137"/>
      <c r="D3" s="137"/>
      <c r="E3" s="137"/>
      <c r="F3" s="137"/>
    </row>
    <row r="4" spans="1:10" ht="18" x14ac:dyDescent="0.25">
      <c r="A4" s="13"/>
      <c r="B4" s="13"/>
      <c r="C4" s="13"/>
      <c r="D4" s="13"/>
      <c r="E4" s="2"/>
      <c r="F4" s="2"/>
    </row>
    <row r="5" spans="1:10" ht="18" customHeight="1" x14ac:dyDescent="0.25">
      <c r="A5" s="137" t="s">
        <v>61</v>
      </c>
      <c r="B5" s="137"/>
      <c r="C5" s="137"/>
      <c r="D5" s="137"/>
      <c r="E5" s="137"/>
      <c r="F5" s="137"/>
    </row>
    <row r="6" spans="1:10" ht="18" x14ac:dyDescent="0.25">
      <c r="A6" s="13"/>
      <c r="B6" s="13"/>
      <c r="C6" s="13"/>
      <c r="D6" s="13"/>
      <c r="E6" s="2"/>
      <c r="F6" s="2"/>
    </row>
    <row r="7" spans="1:10" ht="25.5" x14ac:dyDescent="0.25">
      <c r="A7" s="11" t="s">
        <v>53</v>
      </c>
      <c r="B7" s="11" t="s">
        <v>35</v>
      </c>
      <c r="C7" s="12" t="s">
        <v>36</v>
      </c>
      <c r="D7" s="12" t="s">
        <v>33</v>
      </c>
      <c r="E7" s="12" t="s">
        <v>27</v>
      </c>
      <c r="F7" s="12" t="s">
        <v>34</v>
      </c>
    </row>
    <row r="8" spans="1:10" x14ac:dyDescent="0.25">
      <c r="A8" s="3" t="s">
        <v>62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</row>
    <row r="9" spans="1:10" ht="25.5" x14ac:dyDescent="0.25">
      <c r="A9" s="3" t="s">
        <v>63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</row>
    <row r="10" spans="1:10" ht="25.5" x14ac:dyDescent="0.25">
      <c r="A10" s="10" t="s">
        <v>64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</row>
    <row r="11" spans="1:10" x14ac:dyDescent="0.25">
      <c r="A11" s="10"/>
      <c r="B11" s="42"/>
      <c r="C11" s="42"/>
      <c r="D11" s="42"/>
      <c r="E11" s="42"/>
      <c r="F11" s="42"/>
    </row>
    <row r="12" spans="1:10" x14ac:dyDescent="0.25">
      <c r="A12" s="3" t="s">
        <v>65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</row>
    <row r="13" spans="1:10" x14ac:dyDescent="0.25">
      <c r="A13" s="14" t="s">
        <v>56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</row>
    <row r="14" spans="1:10" x14ac:dyDescent="0.25">
      <c r="A14" s="5" t="s">
        <v>57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</row>
    <row r="15" spans="1:10" x14ac:dyDescent="0.25">
      <c r="A15" s="14" t="s">
        <v>58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</row>
    <row r="16" spans="1:10" x14ac:dyDescent="0.25">
      <c r="A16" s="5" t="s">
        <v>59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</row>
    <row r="17" spans="1:6" x14ac:dyDescent="0.25">
      <c r="A17" s="52"/>
      <c r="B17" s="53"/>
      <c r="C17" s="53"/>
      <c r="D17" s="53"/>
      <c r="E17" s="53"/>
      <c r="F17" s="54"/>
    </row>
    <row r="19" spans="1:6" x14ac:dyDescent="0.25">
      <c r="A19" s="112" t="s">
        <v>177</v>
      </c>
      <c r="B19" s="112"/>
      <c r="C19" s="112"/>
      <c r="E19" s="23" t="s">
        <v>76</v>
      </c>
    </row>
    <row r="20" spans="1:6" x14ac:dyDescent="0.25">
      <c r="A20" s="109" t="s">
        <v>184</v>
      </c>
      <c r="B20" s="110"/>
      <c r="C20" s="110"/>
      <c r="E20" s="23" t="s">
        <v>77</v>
      </c>
    </row>
    <row r="21" spans="1:6" x14ac:dyDescent="0.25">
      <c r="A21" s="112" t="s">
        <v>179</v>
      </c>
      <c r="B21" s="112"/>
      <c r="C21" s="112"/>
    </row>
  </sheetData>
  <mergeCells count="5">
    <mergeCell ref="A21:C21"/>
    <mergeCell ref="A1:F1"/>
    <mergeCell ref="A3:F3"/>
    <mergeCell ref="A5:F5"/>
    <mergeCell ref="A19:C19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7DCF-AB15-4410-94B3-3D9486E0FB96}">
  <sheetPr>
    <pageSetUpPr fitToPage="1"/>
  </sheetPr>
  <dimension ref="A1:J126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6" width="25.28515625" style="33" customWidth="1"/>
    <col min="7" max="9" width="25.28515625" customWidth="1"/>
  </cols>
  <sheetData>
    <row r="1" spans="1:10" ht="42" customHeight="1" x14ac:dyDescent="0.25">
      <c r="A1" s="139" t="s">
        <v>75</v>
      </c>
      <c r="B1" s="139"/>
      <c r="C1" s="139"/>
      <c r="D1" s="139"/>
      <c r="E1" s="139"/>
      <c r="F1" s="139"/>
      <c r="G1" s="139"/>
      <c r="H1" s="139"/>
      <c r="I1" s="139"/>
      <c r="J1" s="51"/>
    </row>
    <row r="2" spans="1:10" ht="18" x14ac:dyDescent="0.25">
      <c r="A2" s="21"/>
      <c r="B2" s="21"/>
      <c r="C2" s="21"/>
      <c r="D2" s="21"/>
      <c r="E2" s="24"/>
      <c r="F2" s="24"/>
      <c r="G2" s="21"/>
      <c r="H2" s="22"/>
      <c r="I2" s="22"/>
    </row>
    <row r="3" spans="1:10" ht="18" customHeight="1" x14ac:dyDescent="0.25">
      <c r="A3" s="139" t="s">
        <v>18</v>
      </c>
      <c r="B3" s="141"/>
      <c r="C3" s="141"/>
      <c r="D3" s="141"/>
      <c r="E3" s="141"/>
      <c r="F3" s="141"/>
      <c r="G3" s="141"/>
      <c r="H3" s="141"/>
      <c r="I3" s="141"/>
    </row>
    <row r="4" spans="1:10" ht="18" x14ac:dyDescent="0.25">
      <c r="A4" s="21"/>
      <c r="B4" s="21"/>
      <c r="C4" s="21"/>
      <c r="D4" s="21"/>
      <c r="E4" s="24"/>
      <c r="F4" s="24"/>
      <c r="G4" s="21"/>
      <c r="H4" s="22"/>
      <c r="I4" s="22"/>
    </row>
    <row r="5" spans="1:10" ht="25.5" x14ac:dyDescent="0.25">
      <c r="A5" s="154" t="s">
        <v>20</v>
      </c>
      <c r="B5" s="155"/>
      <c r="C5" s="156"/>
      <c r="D5" s="26" t="s">
        <v>21</v>
      </c>
      <c r="E5" s="27" t="s">
        <v>35</v>
      </c>
      <c r="F5" s="28" t="s">
        <v>36</v>
      </c>
      <c r="G5" s="25" t="s">
        <v>33</v>
      </c>
      <c r="H5" s="25" t="s">
        <v>27</v>
      </c>
      <c r="I5" s="25" t="s">
        <v>34</v>
      </c>
    </row>
    <row r="6" spans="1:10" x14ac:dyDescent="0.25">
      <c r="A6" s="157" t="s">
        <v>93</v>
      </c>
      <c r="B6" s="158"/>
      <c r="C6" s="158"/>
      <c r="D6" s="159"/>
      <c r="E6" s="98">
        <f>SUM(E7,E35,E79,E84,E106,E114)</f>
        <v>603236.44999999995</v>
      </c>
      <c r="F6" s="98">
        <f t="shared" ref="F6:I6" si="0">SUM(F7,F35,F79,F84,F106,F114)</f>
        <v>663176.58000000007</v>
      </c>
      <c r="G6" s="98">
        <f t="shared" si="0"/>
        <v>681972.64999999991</v>
      </c>
      <c r="H6" s="98">
        <f t="shared" si="0"/>
        <v>681042.64999999991</v>
      </c>
      <c r="I6" s="98">
        <f t="shared" si="0"/>
        <v>681042.64999999991</v>
      </c>
    </row>
    <row r="7" spans="1:10" ht="38.25" x14ac:dyDescent="0.25">
      <c r="A7" s="145" t="s">
        <v>94</v>
      </c>
      <c r="B7" s="146"/>
      <c r="C7" s="147"/>
      <c r="D7" s="34" t="s">
        <v>95</v>
      </c>
      <c r="E7" s="98">
        <f>SUM(E8,E13,E17,E29)</f>
        <v>554053.72</v>
      </c>
      <c r="F7" s="98">
        <f>SUM(F8,F13,F17,F29)</f>
        <v>622940.57000000007</v>
      </c>
      <c r="G7" s="98">
        <f>SUM(G8,G13,G17,G29)</f>
        <v>671240.7</v>
      </c>
      <c r="H7" s="98">
        <f t="shared" ref="H7:I7" si="1">SUM(H8,H13,H17,H29)</f>
        <v>671240.7</v>
      </c>
      <c r="I7" s="98">
        <f t="shared" si="1"/>
        <v>671240.7</v>
      </c>
    </row>
    <row r="8" spans="1:10" ht="25.5" x14ac:dyDescent="0.25">
      <c r="A8" s="145" t="s">
        <v>96</v>
      </c>
      <c r="B8" s="146"/>
      <c r="C8" s="147"/>
      <c r="D8" s="34" t="s">
        <v>97</v>
      </c>
      <c r="E8" s="98">
        <f>SUM(E10)</f>
        <v>22743.059999999998</v>
      </c>
      <c r="F8" s="98">
        <f>SUM(F10)</f>
        <v>21688.799999999999</v>
      </c>
      <c r="G8" s="98">
        <f>SUM(G10)</f>
        <v>21688.799999999999</v>
      </c>
      <c r="H8" s="98">
        <f t="shared" ref="H8:I8" si="2">SUM(H10)</f>
        <v>21688.799999999999</v>
      </c>
      <c r="I8" s="98">
        <f t="shared" si="2"/>
        <v>21688.799999999999</v>
      </c>
    </row>
    <row r="9" spans="1:10" ht="25.5" x14ac:dyDescent="0.25">
      <c r="A9" s="148" t="s">
        <v>98</v>
      </c>
      <c r="B9" s="149"/>
      <c r="C9" s="150"/>
      <c r="D9" s="35" t="s">
        <v>87</v>
      </c>
      <c r="E9" s="98"/>
      <c r="F9" s="98"/>
      <c r="G9" s="98"/>
      <c r="H9" s="98"/>
      <c r="I9" s="98"/>
    </row>
    <row r="10" spans="1:10" x14ac:dyDescent="0.25">
      <c r="A10" s="151">
        <v>3</v>
      </c>
      <c r="B10" s="152"/>
      <c r="C10" s="153"/>
      <c r="D10" s="36" t="s">
        <v>10</v>
      </c>
      <c r="E10" s="98">
        <f>SUM(E11:E12)</f>
        <v>22743.059999999998</v>
      </c>
      <c r="F10" s="98">
        <f>SUM(F11:F12)</f>
        <v>21688.799999999999</v>
      </c>
      <c r="G10" s="98">
        <f>SUM(G11:G12)</f>
        <v>21688.799999999999</v>
      </c>
      <c r="H10" s="98">
        <f t="shared" ref="H10:I10" si="3">SUM(H11:H12)</f>
        <v>21688.799999999999</v>
      </c>
      <c r="I10" s="98">
        <f t="shared" si="3"/>
        <v>21688.799999999999</v>
      </c>
    </row>
    <row r="11" spans="1:10" x14ac:dyDescent="0.25">
      <c r="A11" s="142">
        <v>32</v>
      </c>
      <c r="B11" s="143"/>
      <c r="C11" s="144"/>
      <c r="D11" s="36" t="s">
        <v>22</v>
      </c>
      <c r="E11" s="98">
        <v>22263.89</v>
      </c>
      <c r="F11" s="98">
        <v>21088.799999999999</v>
      </c>
      <c r="G11" s="98">
        <v>21188.799999999999</v>
      </c>
      <c r="H11" s="98">
        <v>21188.799999999999</v>
      </c>
      <c r="I11" s="98">
        <v>21188.799999999999</v>
      </c>
    </row>
    <row r="12" spans="1:10" x14ac:dyDescent="0.25">
      <c r="A12" s="142">
        <v>34</v>
      </c>
      <c r="B12" s="143"/>
      <c r="C12" s="144"/>
      <c r="D12" s="36" t="s">
        <v>89</v>
      </c>
      <c r="E12" s="98">
        <v>479.17</v>
      </c>
      <c r="F12" s="98">
        <v>600</v>
      </c>
      <c r="G12" s="98">
        <v>500</v>
      </c>
      <c r="H12" s="98">
        <v>500</v>
      </c>
      <c r="I12" s="98">
        <v>500</v>
      </c>
    </row>
    <row r="13" spans="1:10" ht="25.5" x14ac:dyDescent="0.25">
      <c r="A13" s="145" t="s">
        <v>99</v>
      </c>
      <c r="B13" s="146"/>
      <c r="C13" s="147"/>
      <c r="D13" s="34" t="s">
        <v>100</v>
      </c>
      <c r="E13" s="98">
        <f>SUM(E15)</f>
        <v>23671.86</v>
      </c>
      <c r="F13" s="98">
        <f>SUM(F15)</f>
        <v>25851.02</v>
      </c>
      <c r="G13" s="98">
        <f>SUM(G15)</f>
        <v>25851.02</v>
      </c>
      <c r="H13" s="98">
        <f t="shared" ref="H13:I13" si="4">SUM(H15)</f>
        <v>25851.02</v>
      </c>
      <c r="I13" s="98">
        <f t="shared" si="4"/>
        <v>25851.02</v>
      </c>
    </row>
    <row r="14" spans="1:10" ht="25.5" x14ac:dyDescent="0.25">
      <c r="A14" s="148" t="s">
        <v>98</v>
      </c>
      <c r="B14" s="149"/>
      <c r="C14" s="150"/>
      <c r="D14" s="35" t="s">
        <v>87</v>
      </c>
      <c r="E14" s="98"/>
      <c r="F14" s="98"/>
      <c r="G14" s="98"/>
      <c r="H14" s="98"/>
      <c r="I14" s="98"/>
    </row>
    <row r="15" spans="1:10" x14ac:dyDescent="0.25">
      <c r="A15" s="151">
        <v>3</v>
      </c>
      <c r="B15" s="152"/>
      <c r="C15" s="153"/>
      <c r="D15" s="36" t="s">
        <v>10</v>
      </c>
      <c r="E15" s="98">
        <f>SUM(E16)</f>
        <v>23671.86</v>
      </c>
      <c r="F15" s="98">
        <f>SUM(F16)</f>
        <v>25851.02</v>
      </c>
      <c r="G15" s="98">
        <f>SUM(G16)</f>
        <v>25851.02</v>
      </c>
      <c r="H15" s="98">
        <f t="shared" ref="H15:I15" si="5">SUM(H16)</f>
        <v>25851.02</v>
      </c>
      <c r="I15" s="98">
        <f t="shared" si="5"/>
        <v>25851.02</v>
      </c>
    </row>
    <row r="16" spans="1:10" x14ac:dyDescent="0.25">
      <c r="A16" s="142">
        <v>32</v>
      </c>
      <c r="B16" s="143"/>
      <c r="C16" s="144"/>
      <c r="D16" s="36" t="s">
        <v>22</v>
      </c>
      <c r="E16" s="98">
        <v>23671.86</v>
      </c>
      <c r="F16" s="98">
        <v>25851.02</v>
      </c>
      <c r="G16" s="98">
        <v>25851.02</v>
      </c>
      <c r="H16" s="98">
        <v>25851.02</v>
      </c>
      <c r="I16" s="98">
        <v>25851.02</v>
      </c>
    </row>
    <row r="17" spans="1:9" ht="25.5" x14ac:dyDescent="0.25">
      <c r="A17" s="145" t="s">
        <v>101</v>
      </c>
      <c r="B17" s="146"/>
      <c r="C17" s="147"/>
      <c r="D17" s="34" t="s">
        <v>102</v>
      </c>
      <c r="E17" s="98">
        <f>SUM(E19,E23,E27)</f>
        <v>7858.94</v>
      </c>
      <c r="F17" s="98">
        <f>SUM(F19,F23,F27)</f>
        <v>14045.66</v>
      </c>
      <c r="G17" s="98">
        <f>SUM(G19,G23,G27)</f>
        <v>14238</v>
      </c>
      <c r="H17" s="98">
        <f t="shared" ref="H17:I17" si="6">SUM(H19,H23,H27)</f>
        <v>14238</v>
      </c>
      <c r="I17" s="98">
        <f t="shared" si="6"/>
        <v>14238</v>
      </c>
    </row>
    <row r="18" spans="1:9" x14ac:dyDescent="0.25">
      <c r="A18" s="148" t="s">
        <v>103</v>
      </c>
      <c r="B18" s="149"/>
      <c r="C18" s="150"/>
      <c r="D18" s="35" t="s">
        <v>82</v>
      </c>
      <c r="E18" s="98"/>
      <c r="F18" s="98"/>
      <c r="G18" s="98"/>
      <c r="H18" s="98"/>
      <c r="I18" s="98"/>
    </row>
    <row r="19" spans="1:9" x14ac:dyDescent="0.25">
      <c r="A19" s="151">
        <v>3</v>
      </c>
      <c r="B19" s="152"/>
      <c r="C19" s="153"/>
      <c r="D19" s="36" t="s">
        <v>10</v>
      </c>
      <c r="E19" s="98">
        <f>SUM(E20:E21)</f>
        <v>8.24</v>
      </c>
      <c r="F19" s="98">
        <f>SUM(F20:F21)</f>
        <v>892.86</v>
      </c>
      <c r="G19" s="98">
        <f>SUM(G20:G21)</f>
        <v>734</v>
      </c>
      <c r="H19" s="98">
        <f t="shared" ref="H19:I19" si="7">SUM(H20:H21)</f>
        <v>734</v>
      </c>
      <c r="I19" s="98">
        <f t="shared" si="7"/>
        <v>734</v>
      </c>
    </row>
    <row r="20" spans="1:9" x14ac:dyDescent="0.25">
      <c r="A20" s="142">
        <v>32</v>
      </c>
      <c r="B20" s="143"/>
      <c r="C20" s="144"/>
      <c r="D20" s="36" t="s">
        <v>22</v>
      </c>
      <c r="E20" s="98">
        <v>8.18</v>
      </c>
      <c r="F20" s="98">
        <v>889.86</v>
      </c>
      <c r="G20" s="98">
        <v>731</v>
      </c>
      <c r="H20" s="98">
        <v>731</v>
      </c>
      <c r="I20" s="98">
        <v>731</v>
      </c>
    </row>
    <row r="21" spans="1:9" x14ac:dyDescent="0.25">
      <c r="A21" s="142">
        <v>34</v>
      </c>
      <c r="B21" s="143"/>
      <c r="C21" s="144"/>
      <c r="D21" s="36" t="s">
        <v>89</v>
      </c>
      <c r="E21" s="98">
        <v>0.06</v>
      </c>
      <c r="F21" s="98">
        <v>3</v>
      </c>
      <c r="G21" s="98">
        <v>3</v>
      </c>
      <c r="H21" s="98">
        <v>3</v>
      </c>
      <c r="I21" s="98">
        <v>3</v>
      </c>
    </row>
    <row r="22" spans="1:9" ht="25.5" x14ac:dyDescent="0.25">
      <c r="A22" s="148" t="s">
        <v>104</v>
      </c>
      <c r="B22" s="149"/>
      <c r="C22" s="150"/>
      <c r="D22" s="35" t="s">
        <v>84</v>
      </c>
      <c r="E22" s="98"/>
      <c r="F22" s="98"/>
      <c r="G22" s="98"/>
      <c r="H22" s="98"/>
      <c r="I22" s="98"/>
    </row>
    <row r="23" spans="1:9" x14ac:dyDescent="0.25">
      <c r="A23" s="151">
        <v>3</v>
      </c>
      <c r="B23" s="152"/>
      <c r="C23" s="153"/>
      <c r="D23" s="36" t="s">
        <v>10</v>
      </c>
      <c r="E23" s="98">
        <f>SUM(E24:E25)</f>
        <v>7500.7</v>
      </c>
      <c r="F23" s="98">
        <f>SUM(F24:F25)</f>
        <v>11913.8</v>
      </c>
      <c r="G23" s="98">
        <f>SUM(G24:G25)</f>
        <v>12840</v>
      </c>
      <c r="H23" s="98">
        <f t="shared" ref="H23:I23" si="8">SUM(H24:H25)</f>
        <v>12840</v>
      </c>
      <c r="I23" s="98">
        <f t="shared" si="8"/>
        <v>12840</v>
      </c>
    </row>
    <row r="24" spans="1:9" x14ac:dyDescent="0.25">
      <c r="A24" s="142">
        <v>32</v>
      </c>
      <c r="B24" s="143"/>
      <c r="C24" s="144"/>
      <c r="D24" s="36" t="s">
        <v>22</v>
      </c>
      <c r="E24" s="98">
        <v>7500.7</v>
      </c>
      <c r="F24" s="98">
        <v>11903.8</v>
      </c>
      <c r="G24" s="98">
        <v>12830</v>
      </c>
      <c r="H24" s="98">
        <v>12830</v>
      </c>
      <c r="I24" s="98">
        <v>12830</v>
      </c>
    </row>
    <row r="25" spans="1:9" x14ac:dyDescent="0.25">
      <c r="A25" s="142">
        <v>34</v>
      </c>
      <c r="B25" s="143"/>
      <c r="C25" s="144"/>
      <c r="D25" s="36" t="s">
        <v>89</v>
      </c>
      <c r="E25" s="98">
        <v>0</v>
      </c>
      <c r="F25" s="98">
        <v>10</v>
      </c>
      <c r="G25" s="98">
        <v>10</v>
      </c>
      <c r="H25" s="98">
        <v>10</v>
      </c>
      <c r="I25" s="98">
        <v>10</v>
      </c>
    </row>
    <row r="26" spans="1:9" x14ac:dyDescent="0.25">
      <c r="A26" s="148" t="s">
        <v>105</v>
      </c>
      <c r="B26" s="149"/>
      <c r="C26" s="150"/>
      <c r="D26" s="35" t="s">
        <v>106</v>
      </c>
      <c r="E26" s="98"/>
      <c r="F26" s="98"/>
      <c r="G26" s="98"/>
      <c r="H26" s="98"/>
      <c r="I26" s="98"/>
    </row>
    <row r="27" spans="1:9" x14ac:dyDescent="0.25">
      <c r="A27" s="151">
        <v>3</v>
      </c>
      <c r="B27" s="152"/>
      <c r="C27" s="153"/>
      <c r="D27" s="36" t="s">
        <v>10</v>
      </c>
      <c r="E27" s="98">
        <f>SUM(E28)</f>
        <v>350</v>
      </c>
      <c r="F27" s="98">
        <f>SUM(F28)</f>
        <v>1239</v>
      </c>
      <c r="G27" s="98">
        <f>SUM(G28)</f>
        <v>664</v>
      </c>
      <c r="H27" s="98">
        <f t="shared" ref="H27:I27" si="9">SUM(H28)</f>
        <v>664</v>
      </c>
      <c r="I27" s="98">
        <f t="shared" si="9"/>
        <v>664</v>
      </c>
    </row>
    <row r="28" spans="1:9" x14ac:dyDescent="0.25">
      <c r="A28" s="142">
        <v>32</v>
      </c>
      <c r="B28" s="143"/>
      <c r="C28" s="144"/>
      <c r="D28" s="36" t="s">
        <v>22</v>
      </c>
      <c r="E28" s="98">
        <v>350</v>
      </c>
      <c r="F28" s="98">
        <v>1239</v>
      </c>
      <c r="G28" s="98">
        <v>664</v>
      </c>
      <c r="H28" s="98">
        <v>664</v>
      </c>
      <c r="I28" s="98">
        <v>664</v>
      </c>
    </row>
    <row r="29" spans="1:9" ht="25.5" x14ac:dyDescent="0.25">
      <c r="A29" s="145" t="s">
        <v>107</v>
      </c>
      <c r="B29" s="146"/>
      <c r="C29" s="147"/>
      <c r="D29" s="34" t="s">
        <v>108</v>
      </c>
      <c r="E29" s="98">
        <f>SUM(E31)</f>
        <v>499779.86</v>
      </c>
      <c r="F29" s="98">
        <f>SUM(F31)</f>
        <v>561355.09000000008</v>
      </c>
      <c r="G29" s="98">
        <f>SUM(G31)</f>
        <v>609462.88</v>
      </c>
      <c r="H29" s="98">
        <f t="shared" ref="H29:I29" si="10">SUM(H31)</f>
        <v>609462.88</v>
      </c>
      <c r="I29" s="98">
        <f t="shared" si="10"/>
        <v>609462.88</v>
      </c>
    </row>
    <row r="30" spans="1:9" ht="25.5" x14ac:dyDescent="0.25">
      <c r="A30" s="148" t="s">
        <v>109</v>
      </c>
      <c r="B30" s="149"/>
      <c r="C30" s="150"/>
      <c r="D30" s="35" t="s">
        <v>79</v>
      </c>
      <c r="E30" s="98"/>
      <c r="F30" s="98"/>
      <c r="G30" s="98"/>
      <c r="H30" s="98"/>
      <c r="I30" s="98"/>
    </row>
    <row r="31" spans="1:9" x14ac:dyDescent="0.25">
      <c r="A31" s="151">
        <v>3</v>
      </c>
      <c r="B31" s="152"/>
      <c r="C31" s="153"/>
      <c r="D31" s="36" t="s">
        <v>10</v>
      </c>
      <c r="E31" s="98">
        <f>SUM(E32:E34)</f>
        <v>499779.86</v>
      </c>
      <c r="F31" s="98">
        <f>SUM(F32:F34)</f>
        <v>561355.09000000008</v>
      </c>
      <c r="G31" s="98">
        <f>SUM(G32:G34)</f>
        <v>609462.88</v>
      </c>
      <c r="H31" s="98">
        <f t="shared" ref="H31:I31" si="11">SUM(H32:H34)</f>
        <v>609462.88</v>
      </c>
      <c r="I31" s="98">
        <f t="shared" si="11"/>
        <v>609462.88</v>
      </c>
    </row>
    <row r="32" spans="1:9" x14ac:dyDescent="0.25">
      <c r="A32" s="142">
        <v>31</v>
      </c>
      <c r="B32" s="143"/>
      <c r="C32" s="144"/>
      <c r="D32" s="36" t="s">
        <v>11</v>
      </c>
      <c r="E32" s="98">
        <v>495803.63</v>
      </c>
      <c r="F32" s="98">
        <v>559690.66</v>
      </c>
      <c r="G32" s="98">
        <v>607798.44999999995</v>
      </c>
      <c r="H32" s="98">
        <v>607798.44999999995</v>
      </c>
      <c r="I32" s="98">
        <v>607798.44999999995</v>
      </c>
    </row>
    <row r="33" spans="1:9" x14ac:dyDescent="0.25">
      <c r="A33" s="142">
        <v>32</v>
      </c>
      <c r="B33" s="143"/>
      <c r="C33" s="144"/>
      <c r="D33" s="36" t="s">
        <v>22</v>
      </c>
      <c r="E33" s="98">
        <v>3129.19</v>
      </c>
      <c r="F33" s="98">
        <v>1664.43</v>
      </c>
      <c r="G33" s="98">
        <v>1664.43</v>
      </c>
      <c r="H33" s="98">
        <v>1664.43</v>
      </c>
      <c r="I33" s="98">
        <v>1664.43</v>
      </c>
    </row>
    <row r="34" spans="1:9" x14ac:dyDescent="0.25">
      <c r="A34" s="142">
        <v>34</v>
      </c>
      <c r="B34" s="143"/>
      <c r="C34" s="144"/>
      <c r="D34" s="36" t="s">
        <v>89</v>
      </c>
      <c r="E34" s="98">
        <v>847.04</v>
      </c>
      <c r="F34" s="98">
        <v>0</v>
      </c>
      <c r="G34" s="98"/>
      <c r="H34" s="98"/>
      <c r="I34" s="98"/>
    </row>
    <row r="35" spans="1:9" ht="25.5" x14ac:dyDescent="0.25">
      <c r="A35" s="145" t="s">
        <v>110</v>
      </c>
      <c r="B35" s="146"/>
      <c r="C35" s="147"/>
      <c r="D35" s="34" t="s">
        <v>111</v>
      </c>
      <c r="E35" s="98">
        <f>SUM(E36,E40,E45,E49,E53,E57,E63,E67,E71,E75)</f>
        <v>17554.72</v>
      </c>
      <c r="F35" s="98">
        <f t="shared" ref="F35:I35" si="12">SUM(F36,F40,F45,F49,F53,F57,F63,F67,F71,F75)</f>
        <v>20390.66</v>
      </c>
      <c r="G35" s="98">
        <f t="shared" si="12"/>
        <v>5184.95</v>
      </c>
      <c r="H35" s="98">
        <f t="shared" si="12"/>
        <v>4584.95</v>
      </c>
      <c r="I35" s="98">
        <f t="shared" si="12"/>
        <v>4584.95</v>
      </c>
    </row>
    <row r="36" spans="1:9" ht="25.5" x14ac:dyDescent="0.25">
      <c r="A36" s="145" t="s">
        <v>170</v>
      </c>
      <c r="B36" s="146"/>
      <c r="C36" s="147"/>
      <c r="D36" s="39" t="s">
        <v>171</v>
      </c>
      <c r="E36" s="98">
        <f>SUM(E38)</f>
        <v>899.21</v>
      </c>
      <c r="F36" s="98">
        <f>SUM(F38)</f>
        <v>0</v>
      </c>
      <c r="G36" s="98">
        <f>SUM(G38)</f>
        <v>0</v>
      </c>
      <c r="H36" s="98">
        <f t="shared" ref="H36:I36" si="13">SUM(H38)</f>
        <v>0</v>
      </c>
      <c r="I36" s="98">
        <f t="shared" si="13"/>
        <v>0</v>
      </c>
    </row>
    <row r="37" spans="1:9" x14ac:dyDescent="0.25">
      <c r="A37" s="148" t="s">
        <v>128</v>
      </c>
      <c r="B37" s="149"/>
      <c r="C37" s="150"/>
      <c r="D37" s="37" t="s">
        <v>86</v>
      </c>
      <c r="E37" s="98"/>
      <c r="F37" s="98"/>
      <c r="G37" s="98"/>
      <c r="H37" s="98"/>
      <c r="I37" s="98"/>
    </row>
    <row r="38" spans="1:9" x14ac:dyDescent="0.25">
      <c r="A38" s="151">
        <v>3</v>
      </c>
      <c r="B38" s="152"/>
      <c r="C38" s="153"/>
      <c r="D38" s="38" t="s">
        <v>10</v>
      </c>
      <c r="E38" s="98">
        <f>SUM(E39:E39)</f>
        <v>899.21</v>
      </c>
      <c r="F38" s="98">
        <f>SUM(F39:F39)</f>
        <v>0</v>
      </c>
      <c r="G38" s="98">
        <f>SUM(G39:G39)</f>
        <v>0</v>
      </c>
      <c r="H38" s="98">
        <f>SUM(H39:H39)</f>
        <v>0</v>
      </c>
      <c r="I38" s="98">
        <f>SUM(I39:I39)</f>
        <v>0</v>
      </c>
    </row>
    <row r="39" spans="1:9" x14ac:dyDescent="0.25">
      <c r="A39" s="142">
        <v>32</v>
      </c>
      <c r="B39" s="143"/>
      <c r="C39" s="144"/>
      <c r="D39" s="38" t="s">
        <v>22</v>
      </c>
      <c r="E39" s="98">
        <v>899.21</v>
      </c>
      <c r="F39" s="98">
        <v>0</v>
      </c>
      <c r="G39" s="98">
        <v>0</v>
      </c>
      <c r="H39" s="98">
        <v>0</v>
      </c>
      <c r="I39" s="98">
        <v>0</v>
      </c>
    </row>
    <row r="40" spans="1:9" x14ac:dyDescent="0.25">
      <c r="A40" s="145" t="s">
        <v>160</v>
      </c>
      <c r="B40" s="146"/>
      <c r="C40" s="147"/>
      <c r="D40" s="39" t="s">
        <v>161</v>
      </c>
      <c r="E40" s="98">
        <f>SUM(E42)</f>
        <v>0</v>
      </c>
      <c r="F40" s="98">
        <f>SUM(F42)</f>
        <v>100.95</v>
      </c>
      <c r="G40" s="98">
        <f>SUM(G42)</f>
        <v>100.95</v>
      </c>
      <c r="H40" s="98">
        <f t="shared" ref="H40:I40" si="14">SUM(H42)</f>
        <v>100.95</v>
      </c>
      <c r="I40" s="98">
        <f t="shared" si="14"/>
        <v>100.95</v>
      </c>
    </row>
    <row r="41" spans="1:9" ht="25.5" x14ac:dyDescent="0.25">
      <c r="A41" s="148" t="s">
        <v>172</v>
      </c>
      <c r="B41" s="149"/>
      <c r="C41" s="150"/>
      <c r="D41" s="37" t="s">
        <v>173</v>
      </c>
      <c r="E41" s="98"/>
      <c r="F41" s="98"/>
      <c r="G41" s="98"/>
      <c r="H41" s="98"/>
      <c r="I41" s="98"/>
    </row>
    <row r="42" spans="1:9" x14ac:dyDescent="0.25">
      <c r="A42" s="151">
        <v>3</v>
      </c>
      <c r="B42" s="152"/>
      <c r="C42" s="153"/>
      <c r="D42" s="38" t="s">
        <v>10</v>
      </c>
      <c r="E42" s="98">
        <f>SUM(E43:E44)</f>
        <v>0</v>
      </c>
      <c r="F42" s="98">
        <f t="shared" ref="F42:I42" si="15">SUM(F43:F44)</f>
        <v>100.95</v>
      </c>
      <c r="G42" s="98">
        <f t="shared" si="15"/>
        <v>100.95</v>
      </c>
      <c r="H42" s="98">
        <f t="shared" si="15"/>
        <v>100.95</v>
      </c>
      <c r="I42" s="98">
        <f t="shared" si="15"/>
        <v>100.95</v>
      </c>
    </row>
    <row r="43" spans="1:9" x14ac:dyDescent="0.25">
      <c r="A43" s="142">
        <v>31</v>
      </c>
      <c r="B43" s="143"/>
      <c r="C43" s="144"/>
      <c r="D43" s="38" t="s">
        <v>11</v>
      </c>
      <c r="E43" s="98">
        <v>0</v>
      </c>
      <c r="F43" s="98">
        <v>26.55</v>
      </c>
      <c r="G43" s="98">
        <v>26.55</v>
      </c>
      <c r="H43" s="98">
        <v>26.55</v>
      </c>
      <c r="I43" s="98">
        <v>26.55</v>
      </c>
    </row>
    <row r="44" spans="1:9" x14ac:dyDescent="0.25">
      <c r="A44" s="142">
        <v>32</v>
      </c>
      <c r="B44" s="143"/>
      <c r="C44" s="144"/>
      <c r="D44" s="38" t="s">
        <v>22</v>
      </c>
      <c r="E44" s="98">
        <v>0</v>
      </c>
      <c r="F44" s="98">
        <v>74.400000000000006</v>
      </c>
      <c r="G44" s="98">
        <v>74.400000000000006</v>
      </c>
      <c r="H44" s="98">
        <v>74.400000000000006</v>
      </c>
      <c r="I44" s="98">
        <v>74.400000000000006</v>
      </c>
    </row>
    <row r="45" spans="1:9" x14ac:dyDescent="0.25">
      <c r="A45" s="145" t="s">
        <v>112</v>
      </c>
      <c r="B45" s="146"/>
      <c r="C45" s="147"/>
      <c r="D45" s="34" t="s">
        <v>113</v>
      </c>
      <c r="E45" s="98">
        <f>SUM(E47)</f>
        <v>2654.46</v>
      </c>
      <c r="F45" s="98">
        <f>SUM(F47)</f>
        <v>2654</v>
      </c>
      <c r="G45" s="98">
        <f>SUM(G47)</f>
        <v>2654</v>
      </c>
      <c r="H45" s="98">
        <f t="shared" ref="H45:I45" si="16">SUM(H47)</f>
        <v>2654</v>
      </c>
      <c r="I45" s="98">
        <f t="shared" si="16"/>
        <v>2654</v>
      </c>
    </row>
    <row r="46" spans="1:9" ht="25.5" x14ac:dyDescent="0.25">
      <c r="A46" s="148" t="s">
        <v>114</v>
      </c>
      <c r="B46" s="149"/>
      <c r="C46" s="150"/>
      <c r="D46" s="35" t="s">
        <v>80</v>
      </c>
      <c r="E46" s="98"/>
      <c r="F46" s="98"/>
      <c r="G46" s="98"/>
      <c r="H46" s="98"/>
      <c r="I46" s="98"/>
    </row>
    <row r="47" spans="1:9" x14ac:dyDescent="0.25">
      <c r="A47" s="151">
        <v>3</v>
      </c>
      <c r="B47" s="152"/>
      <c r="C47" s="153"/>
      <c r="D47" s="36" t="s">
        <v>10</v>
      </c>
      <c r="E47" s="98">
        <f>SUM(E48)</f>
        <v>2654.46</v>
      </c>
      <c r="F47" s="98">
        <f>SUM(F48)</f>
        <v>2654</v>
      </c>
      <c r="G47" s="98">
        <f>SUM(G48)</f>
        <v>2654</v>
      </c>
      <c r="H47" s="98">
        <f t="shared" ref="H47:I47" si="17">SUM(H48)</f>
        <v>2654</v>
      </c>
      <c r="I47" s="98">
        <f t="shared" si="17"/>
        <v>2654</v>
      </c>
    </row>
    <row r="48" spans="1:9" x14ac:dyDescent="0.25">
      <c r="A48" s="142">
        <v>32</v>
      </c>
      <c r="B48" s="143"/>
      <c r="C48" s="144"/>
      <c r="D48" s="36" t="s">
        <v>22</v>
      </c>
      <c r="E48" s="98">
        <v>2654.46</v>
      </c>
      <c r="F48" s="98">
        <v>2654</v>
      </c>
      <c r="G48" s="98">
        <v>2654</v>
      </c>
      <c r="H48" s="98">
        <v>2654</v>
      </c>
      <c r="I48" s="98">
        <v>2654</v>
      </c>
    </row>
    <row r="49" spans="1:9" ht="25.5" x14ac:dyDescent="0.25">
      <c r="A49" s="145" t="s">
        <v>115</v>
      </c>
      <c r="B49" s="146"/>
      <c r="C49" s="147"/>
      <c r="D49" s="34" t="s">
        <v>116</v>
      </c>
      <c r="E49" s="98">
        <f>SUM(E51)</f>
        <v>672.83</v>
      </c>
      <c r="F49" s="98">
        <f>SUM(F51)</f>
        <v>1415.57</v>
      </c>
      <c r="G49" s="98">
        <f>SUM(G51)</f>
        <v>0</v>
      </c>
      <c r="H49" s="98">
        <f t="shared" ref="H49:I49" si="18">SUM(H51)</f>
        <v>0</v>
      </c>
      <c r="I49" s="98">
        <f t="shared" si="18"/>
        <v>0</v>
      </c>
    </row>
    <row r="50" spans="1:9" ht="25.5" x14ac:dyDescent="0.25">
      <c r="A50" s="148" t="s">
        <v>109</v>
      </c>
      <c r="B50" s="149"/>
      <c r="C50" s="150"/>
      <c r="D50" s="35" t="s">
        <v>79</v>
      </c>
      <c r="E50" s="98"/>
      <c r="F50" s="98"/>
      <c r="G50" s="98"/>
      <c r="H50" s="98"/>
      <c r="I50" s="98"/>
    </row>
    <row r="51" spans="1:9" x14ac:dyDescent="0.25">
      <c r="A51" s="151">
        <v>3</v>
      </c>
      <c r="B51" s="152"/>
      <c r="C51" s="153"/>
      <c r="D51" s="36" t="s">
        <v>10</v>
      </c>
      <c r="E51" s="98">
        <f>SUM(E52)</f>
        <v>672.83</v>
      </c>
      <c r="F51" s="98">
        <f>SUM(F52)</f>
        <v>1415.57</v>
      </c>
      <c r="G51" s="98">
        <f>SUM(G52)</f>
        <v>0</v>
      </c>
      <c r="H51" s="98">
        <f t="shared" ref="H51:I51" si="19">SUM(H52)</f>
        <v>0</v>
      </c>
      <c r="I51" s="98">
        <f t="shared" si="19"/>
        <v>0</v>
      </c>
    </row>
    <row r="52" spans="1:9" x14ac:dyDescent="0.25">
      <c r="A52" s="142">
        <v>32</v>
      </c>
      <c r="B52" s="143"/>
      <c r="C52" s="144"/>
      <c r="D52" s="36" t="s">
        <v>22</v>
      </c>
      <c r="E52" s="98">
        <v>672.83</v>
      </c>
      <c r="F52" s="98">
        <v>1415.57</v>
      </c>
      <c r="G52" s="98">
        <v>0</v>
      </c>
      <c r="H52" s="98">
        <v>0</v>
      </c>
      <c r="I52" s="98">
        <v>0</v>
      </c>
    </row>
    <row r="53" spans="1:9" ht="25.5" x14ac:dyDescent="0.25">
      <c r="A53" s="145" t="s">
        <v>117</v>
      </c>
      <c r="B53" s="146"/>
      <c r="C53" s="147"/>
      <c r="D53" s="34" t="s">
        <v>118</v>
      </c>
      <c r="E53" s="98">
        <f>SUM(E55)</f>
        <v>0</v>
      </c>
      <c r="F53" s="98">
        <f>SUM(F55)</f>
        <v>230</v>
      </c>
      <c r="G53" s="98">
        <f>SUM(G55)</f>
        <v>230</v>
      </c>
      <c r="H53" s="98">
        <f t="shared" ref="H53:I53" si="20">SUM(H55)</f>
        <v>230</v>
      </c>
      <c r="I53" s="98">
        <f t="shared" si="20"/>
        <v>230</v>
      </c>
    </row>
    <row r="54" spans="1:9" ht="25.5" x14ac:dyDescent="0.25">
      <c r="A54" s="148" t="s">
        <v>119</v>
      </c>
      <c r="B54" s="149"/>
      <c r="C54" s="150"/>
      <c r="D54" s="35" t="s">
        <v>78</v>
      </c>
      <c r="E54" s="98"/>
      <c r="F54" s="98"/>
      <c r="G54" s="98"/>
      <c r="H54" s="98"/>
      <c r="I54" s="98"/>
    </row>
    <row r="55" spans="1:9" x14ac:dyDescent="0.25">
      <c r="A55" s="151">
        <v>3</v>
      </c>
      <c r="B55" s="152"/>
      <c r="C55" s="153"/>
      <c r="D55" s="36" t="s">
        <v>10</v>
      </c>
      <c r="E55" s="98">
        <f>SUM(E56)</f>
        <v>0</v>
      </c>
      <c r="F55" s="98">
        <f>SUM(F56)</f>
        <v>230</v>
      </c>
      <c r="G55" s="98">
        <f>SUM(G56)</f>
        <v>230</v>
      </c>
      <c r="H55" s="98">
        <f t="shared" ref="H55:I55" si="21">SUM(H56)</f>
        <v>230</v>
      </c>
      <c r="I55" s="98">
        <f t="shared" si="21"/>
        <v>230</v>
      </c>
    </row>
    <row r="56" spans="1:9" x14ac:dyDescent="0.25">
      <c r="A56" s="142">
        <v>32</v>
      </c>
      <c r="B56" s="143"/>
      <c r="C56" s="144"/>
      <c r="D56" s="36" t="s">
        <v>22</v>
      </c>
      <c r="E56" s="98">
        <v>0</v>
      </c>
      <c r="F56" s="98">
        <v>230</v>
      </c>
      <c r="G56" s="98">
        <v>230</v>
      </c>
      <c r="H56" s="98">
        <v>230</v>
      </c>
      <c r="I56" s="98">
        <v>230</v>
      </c>
    </row>
    <row r="57" spans="1:9" ht="25.5" x14ac:dyDescent="0.25">
      <c r="A57" s="145" t="s">
        <v>120</v>
      </c>
      <c r="B57" s="146"/>
      <c r="C57" s="147"/>
      <c r="D57" s="34" t="s">
        <v>121</v>
      </c>
      <c r="E57" s="98">
        <f>SUM(E59)</f>
        <v>12000.99</v>
      </c>
      <c r="F57" s="98">
        <f>SUM(F59)</f>
        <v>14261.51</v>
      </c>
      <c r="G57" s="98">
        <f>SUM(G59)</f>
        <v>0</v>
      </c>
      <c r="H57" s="98">
        <f t="shared" ref="H57:I57" si="22">SUM(H59)</f>
        <v>0</v>
      </c>
      <c r="I57" s="98">
        <f t="shared" si="22"/>
        <v>0</v>
      </c>
    </row>
    <row r="58" spans="1:9" x14ac:dyDescent="0.25">
      <c r="A58" s="148" t="s">
        <v>122</v>
      </c>
      <c r="B58" s="149"/>
      <c r="C58" s="150"/>
      <c r="D58" s="35" t="s">
        <v>123</v>
      </c>
      <c r="E58" s="98"/>
      <c r="F58" s="98"/>
      <c r="G58" s="98"/>
      <c r="H58" s="98"/>
      <c r="I58" s="98"/>
    </row>
    <row r="59" spans="1:9" x14ac:dyDescent="0.25">
      <c r="A59" s="151">
        <v>3</v>
      </c>
      <c r="B59" s="152"/>
      <c r="C59" s="153"/>
      <c r="D59" s="36" t="s">
        <v>10</v>
      </c>
      <c r="E59" s="98">
        <f>SUM(E60:E62)</f>
        <v>12000.99</v>
      </c>
      <c r="F59" s="98">
        <f t="shared" ref="F59:I59" si="23">SUM(F60:F62)</f>
        <v>14261.51</v>
      </c>
      <c r="G59" s="98">
        <f t="shared" si="23"/>
        <v>0</v>
      </c>
      <c r="H59" s="98">
        <f t="shared" si="23"/>
        <v>0</v>
      </c>
      <c r="I59" s="98">
        <f t="shared" si="23"/>
        <v>0</v>
      </c>
    </row>
    <row r="60" spans="1:9" x14ac:dyDescent="0.25">
      <c r="A60" s="142">
        <v>31</v>
      </c>
      <c r="B60" s="143"/>
      <c r="C60" s="144"/>
      <c r="D60" s="38" t="s">
        <v>11</v>
      </c>
      <c r="E60" s="98">
        <v>0</v>
      </c>
      <c r="F60" s="98">
        <v>932</v>
      </c>
      <c r="G60" s="98">
        <v>0</v>
      </c>
      <c r="H60" s="98">
        <v>0</v>
      </c>
      <c r="I60" s="98">
        <v>0</v>
      </c>
    </row>
    <row r="61" spans="1:9" x14ac:dyDescent="0.25">
      <c r="A61" s="142">
        <v>32</v>
      </c>
      <c r="B61" s="143"/>
      <c r="C61" s="144"/>
      <c r="D61" s="36" t="s">
        <v>22</v>
      </c>
      <c r="E61" s="98">
        <v>11995.32</v>
      </c>
      <c r="F61" s="98">
        <v>13319.51</v>
      </c>
      <c r="G61" s="98">
        <v>0</v>
      </c>
      <c r="H61" s="98">
        <v>0</v>
      </c>
      <c r="I61" s="98">
        <v>0</v>
      </c>
    </row>
    <row r="62" spans="1:9" x14ac:dyDescent="0.25">
      <c r="A62" s="142">
        <v>34</v>
      </c>
      <c r="B62" s="143"/>
      <c r="C62" s="144"/>
      <c r="D62" s="36" t="s">
        <v>89</v>
      </c>
      <c r="E62" s="98">
        <v>5.67</v>
      </c>
      <c r="F62" s="98">
        <v>10</v>
      </c>
      <c r="G62" s="98">
        <v>0</v>
      </c>
      <c r="H62" s="98">
        <v>0</v>
      </c>
      <c r="I62" s="98">
        <v>0</v>
      </c>
    </row>
    <row r="63" spans="1:9" x14ac:dyDescent="0.25">
      <c r="A63" s="145" t="s">
        <v>124</v>
      </c>
      <c r="B63" s="146"/>
      <c r="C63" s="147"/>
      <c r="D63" s="34" t="s">
        <v>125</v>
      </c>
      <c r="E63" s="98">
        <f>SUM(E65)</f>
        <v>0</v>
      </c>
      <c r="F63" s="98">
        <f>SUM(F65)</f>
        <v>0</v>
      </c>
      <c r="G63" s="98">
        <f>SUM(G65)</f>
        <v>0</v>
      </c>
      <c r="H63" s="98">
        <f t="shared" ref="H63:I63" si="24">SUM(H65)</f>
        <v>0</v>
      </c>
      <c r="I63" s="98">
        <f t="shared" si="24"/>
        <v>0</v>
      </c>
    </row>
    <row r="64" spans="1:9" ht="25.5" x14ac:dyDescent="0.25">
      <c r="A64" s="148" t="s">
        <v>119</v>
      </c>
      <c r="B64" s="149"/>
      <c r="C64" s="150"/>
      <c r="D64" s="35" t="s">
        <v>78</v>
      </c>
      <c r="E64" s="98"/>
      <c r="F64" s="98"/>
      <c r="G64" s="98"/>
      <c r="H64" s="98"/>
      <c r="I64" s="98"/>
    </row>
    <row r="65" spans="1:9" x14ac:dyDescent="0.25">
      <c r="A65" s="151">
        <v>3</v>
      </c>
      <c r="B65" s="152"/>
      <c r="C65" s="153"/>
      <c r="D65" s="36" t="s">
        <v>10</v>
      </c>
      <c r="E65" s="98">
        <f>SUM(E66)</f>
        <v>0</v>
      </c>
      <c r="F65" s="98">
        <f>SUM(F66)</f>
        <v>0</v>
      </c>
      <c r="G65" s="98">
        <f>SUM(G66)</f>
        <v>0</v>
      </c>
      <c r="H65" s="98">
        <f t="shared" ref="H65:I65" si="25">SUM(H66)</f>
        <v>0</v>
      </c>
      <c r="I65" s="98">
        <f t="shared" si="25"/>
        <v>0</v>
      </c>
    </row>
    <row r="66" spans="1:9" x14ac:dyDescent="0.25">
      <c r="A66" s="142">
        <v>32</v>
      </c>
      <c r="B66" s="143"/>
      <c r="C66" s="144"/>
      <c r="D66" s="36" t="s">
        <v>22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</row>
    <row r="67" spans="1:9" x14ac:dyDescent="0.25">
      <c r="A67" s="145" t="s">
        <v>126</v>
      </c>
      <c r="B67" s="146"/>
      <c r="C67" s="147"/>
      <c r="D67" s="34" t="s">
        <v>127</v>
      </c>
      <c r="E67" s="98">
        <f>SUM(E69)</f>
        <v>1327.23</v>
      </c>
      <c r="F67" s="98">
        <f>SUM(F69)</f>
        <v>1327.23</v>
      </c>
      <c r="G67" s="98">
        <f>SUM(G69)</f>
        <v>1600</v>
      </c>
      <c r="H67" s="98">
        <f t="shared" ref="H67:I67" si="26">SUM(H69)</f>
        <v>1600</v>
      </c>
      <c r="I67" s="98">
        <f t="shared" si="26"/>
        <v>1600</v>
      </c>
    </row>
    <row r="68" spans="1:9" x14ac:dyDescent="0.25">
      <c r="A68" s="148" t="s">
        <v>128</v>
      </c>
      <c r="B68" s="149"/>
      <c r="C68" s="150"/>
      <c r="D68" s="35" t="s">
        <v>86</v>
      </c>
      <c r="E68" s="98"/>
      <c r="F68" s="98"/>
      <c r="G68" s="98"/>
      <c r="H68" s="98"/>
      <c r="I68" s="98"/>
    </row>
    <row r="69" spans="1:9" x14ac:dyDescent="0.25">
      <c r="A69" s="151">
        <v>3</v>
      </c>
      <c r="B69" s="152"/>
      <c r="C69" s="153"/>
      <c r="D69" s="36" t="s">
        <v>10</v>
      </c>
      <c r="E69" s="98">
        <f>SUM(E70)</f>
        <v>1327.23</v>
      </c>
      <c r="F69" s="98">
        <f>SUM(F70)</f>
        <v>1327.23</v>
      </c>
      <c r="G69" s="98">
        <f>SUM(G70)</f>
        <v>1600</v>
      </c>
      <c r="H69" s="98">
        <f t="shared" ref="H69:I69" si="27">SUM(H70)</f>
        <v>1600</v>
      </c>
      <c r="I69" s="98">
        <f t="shared" si="27"/>
        <v>1600</v>
      </c>
    </row>
    <row r="70" spans="1:9" x14ac:dyDescent="0.25">
      <c r="A70" s="142">
        <v>32</v>
      </c>
      <c r="B70" s="143"/>
      <c r="C70" s="144"/>
      <c r="D70" s="36" t="s">
        <v>22</v>
      </c>
      <c r="E70" s="98">
        <v>1327.23</v>
      </c>
      <c r="F70" s="98">
        <v>1327.23</v>
      </c>
      <c r="G70" s="98">
        <v>1600</v>
      </c>
      <c r="H70" s="98">
        <v>1600</v>
      </c>
      <c r="I70" s="98">
        <v>1600</v>
      </c>
    </row>
    <row r="71" spans="1:9" ht="25.5" x14ac:dyDescent="0.25">
      <c r="A71" s="145" t="s">
        <v>162</v>
      </c>
      <c r="B71" s="146"/>
      <c r="C71" s="147"/>
      <c r="D71" s="39" t="s">
        <v>163</v>
      </c>
      <c r="E71" s="98">
        <f>SUM(E73)</f>
        <v>0</v>
      </c>
      <c r="F71" s="98">
        <f>SUM(F73)</f>
        <v>401.4</v>
      </c>
      <c r="G71" s="98">
        <f>SUM(G73)</f>
        <v>0</v>
      </c>
      <c r="H71" s="98">
        <f t="shared" ref="H71:I71" si="28">SUM(H73)</f>
        <v>0</v>
      </c>
      <c r="I71" s="98">
        <f t="shared" si="28"/>
        <v>0</v>
      </c>
    </row>
    <row r="72" spans="1:9" ht="38.25" x14ac:dyDescent="0.25">
      <c r="A72" s="148" t="s">
        <v>164</v>
      </c>
      <c r="B72" s="149"/>
      <c r="C72" s="150"/>
      <c r="D72" s="37" t="s">
        <v>165</v>
      </c>
      <c r="E72" s="98"/>
      <c r="F72" s="98"/>
      <c r="G72" s="98"/>
      <c r="H72" s="98"/>
      <c r="I72" s="98"/>
    </row>
    <row r="73" spans="1:9" x14ac:dyDescent="0.25">
      <c r="A73" s="151">
        <v>3</v>
      </c>
      <c r="B73" s="152"/>
      <c r="C73" s="153"/>
      <c r="D73" s="38" t="s">
        <v>10</v>
      </c>
      <c r="E73" s="98">
        <f>SUM(E74)</f>
        <v>0</v>
      </c>
      <c r="F73" s="98">
        <f>SUM(F74)</f>
        <v>401.4</v>
      </c>
      <c r="G73" s="98">
        <f>SUM(G74)</f>
        <v>0</v>
      </c>
      <c r="H73" s="98">
        <f t="shared" ref="H73:I73" si="29">SUM(H74)</f>
        <v>0</v>
      </c>
      <c r="I73" s="98">
        <f t="shared" si="29"/>
        <v>0</v>
      </c>
    </row>
    <row r="74" spans="1:9" x14ac:dyDescent="0.25">
      <c r="A74" s="142">
        <v>38</v>
      </c>
      <c r="B74" s="143"/>
      <c r="C74" s="144"/>
      <c r="D74" s="38" t="s">
        <v>158</v>
      </c>
      <c r="E74" s="98">
        <v>0</v>
      </c>
      <c r="F74" s="98">
        <v>401.4</v>
      </c>
      <c r="G74" s="98">
        <v>0</v>
      </c>
      <c r="H74" s="98">
        <v>0</v>
      </c>
      <c r="I74" s="98">
        <v>0</v>
      </c>
    </row>
    <row r="75" spans="1:9" ht="25.5" x14ac:dyDescent="0.25">
      <c r="A75" s="145" t="s">
        <v>175</v>
      </c>
      <c r="B75" s="146"/>
      <c r="C75" s="147"/>
      <c r="D75" s="108" t="s">
        <v>176</v>
      </c>
      <c r="E75" s="98">
        <f>SUM(E77)</f>
        <v>0</v>
      </c>
      <c r="F75" s="98">
        <f>SUM(F77)</f>
        <v>0</v>
      </c>
      <c r="G75" s="98">
        <f>SUM(G77)</f>
        <v>600</v>
      </c>
      <c r="H75" s="98">
        <f t="shared" ref="H75:I75" si="30">SUM(H77)</f>
        <v>0</v>
      </c>
      <c r="I75" s="98">
        <f t="shared" si="30"/>
        <v>0</v>
      </c>
    </row>
    <row r="76" spans="1:9" x14ac:dyDescent="0.25">
      <c r="A76" s="148" t="s">
        <v>128</v>
      </c>
      <c r="B76" s="149"/>
      <c r="C76" s="150"/>
      <c r="D76" s="106" t="s">
        <v>86</v>
      </c>
      <c r="E76" s="98"/>
      <c r="F76" s="98"/>
      <c r="G76" s="98"/>
      <c r="H76" s="98"/>
      <c r="I76" s="98"/>
    </row>
    <row r="77" spans="1:9" x14ac:dyDescent="0.25">
      <c r="A77" s="151">
        <v>3</v>
      </c>
      <c r="B77" s="152"/>
      <c r="C77" s="153"/>
      <c r="D77" s="107" t="s">
        <v>10</v>
      </c>
      <c r="E77" s="98">
        <f>SUM(E78)</f>
        <v>0</v>
      </c>
      <c r="F77" s="98">
        <f>SUM(F78)</f>
        <v>0</v>
      </c>
      <c r="G77" s="98">
        <f>SUM(G78)</f>
        <v>600</v>
      </c>
      <c r="H77" s="98">
        <f t="shared" ref="H77:I77" si="31">SUM(H78)</f>
        <v>0</v>
      </c>
      <c r="I77" s="98">
        <f t="shared" si="31"/>
        <v>0</v>
      </c>
    </row>
    <row r="78" spans="1:9" x14ac:dyDescent="0.25">
      <c r="A78" s="142">
        <v>32</v>
      </c>
      <c r="B78" s="143"/>
      <c r="C78" s="144"/>
      <c r="D78" s="107" t="s">
        <v>22</v>
      </c>
      <c r="E78" s="98">
        <v>0</v>
      </c>
      <c r="F78" s="98">
        <v>0</v>
      </c>
      <c r="G78" s="98">
        <v>600</v>
      </c>
      <c r="H78" s="98">
        <v>0</v>
      </c>
      <c r="I78" s="98">
        <v>0</v>
      </c>
    </row>
    <row r="79" spans="1:9" ht="25.5" x14ac:dyDescent="0.25">
      <c r="A79" s="145" t="s">
        <v>129</v>
      </c>
      <c r="B79" s="146"/>
      <c r="C79" s="147"/>
      <c r="D79" s="34" t="s">
        <v>130</v>
      </c>
      <c r="E79" s="98">
        <f>SUM(E80)</f>
        <v>15528.17</v>
      </c>
      <c r="F79" s="98">
        <f>SUM(F80)</f>
        <v>932.2</v>
      </c>
      <c r="G79" s="98">
        <f>SUM(G80)</f>
        <v>0</v>
      </c>
      <c r="H79" s="98">
        <f t="shared" ref="H79:I79" si="32">SUM(H80)</f>
        <v>0</v>
      </c>
      <c r="I79" s="98">
        <f t="shared" si="32"/>
        <v>0</v>
      </c>
    </row>
    <row r="80" spans="1:9" ht="25.5" x14ac:dyDescent="0.25">
      <c r="A80" s="145" t="s">
        <v>131</v>
      </c>
      <c r="B80" s="146"/>
      <c r="C80" s="147"/>
      <c r="D80" s="34" t="s">
        <v>132</v>
      </c>
      <c r="E80" s="98">
        <f>SUM(E82)</f>
        <v>15528.17</v>
      </c>
      <c r="F80" s="98">
        <f>SUM(F82)</f>
        <v>932.2</v>
      </c>
      <c r="G80" s="98">
        <f>SUM(G82)</f>
        <v>0</v>
      </c>
      <c r="H80" s="98">
        <f t="shared" ref="H80:I80" si="33">SUM(H82)</f>
        <v>0</v>
      </c>
      <c r="I80" s="98">
        <f t="shared" si="33"/>
        <v>0</v>
      </c>
    </row>
    <row r="81" spans="1:9" ht="25.5" x14ac:dyDescent="0.25">
      <c r="A81" s="148" t="s">
        <v>98</v>
      </c>
      <c r="B81" s="149"/>
      <c r="C81" s="150"/>
      <c r="D81" s="35" t="s">
        <v>87</v>
      </c>
      <c r="E81" s="98"/>
      <c r="F81" s="98"/>
      <c r="G81" s="98"/>
      <c r="H81" s="98"/>
      <c r="I81" s="98"/>
    </row>
    <row r="82" spans="1:9" x14ac:dyDescent="0.25">
      <c r="A82" s="151">
        <v>3</v>
      </c>
      <c r="B82" s="152"/>
      <c r="C82" s="153"/>
      <c r="D82" s="36" t="s">
        <v>10</v>
      </c>
      <c r="E82" s="98">
        <f>SUM(E83)</f>
        <v>15528.17</v>
      </c>
      <c r="F82" s="98">
        <f>SUM(F83)</f>
        <v>932.2</v>
      </c>
      <c r="G82" s="98">
        <f>SUM(G83)</f>
        <v>0</v>
      </c>
      <c r="H82" s="98">
        <f t="shared" ref="H82:I82" si="34">SUM(H83)</f>
        <v>0</v>
      </c>
      <c r="I82" s="98">
        <f t="shared" si="34"/>
        <v>0</v>
      </c>
    </row>
    <row r="83" spans="1:9" x14ac:dyDescent="0.25">
      <c r="A83" s="142">
        <v>32</v>
      </c>
      <c r="B83" s="143"/>
      <c r="C83" s="144"/>
      <c r="D83" s="36" t="s">
        <v>22</v>
      </c>
      <c r="E83" s="98">
        <v>15528.17</v>
      </c>
      <c r="F83" s="98">
        <v>932.2</v>
      </c>
      <c r="G83" s="98">
        <v>0</v>
      </c>
      <c r="H83" s="98">
        <v>0</v>
      </c>
      <c r="I83" s="98">
        <v>0</v>
      </c>
    </row>
    <row r="84" spans="1:9" ht="25.5" x14ac:dyDescent="0.25">
      <c r="A84" s="145" t="s">
        <v>133</v>
      </c>
      <c r="B84" s="146"/>
      <c r="C84" s="147"/>
      <c r="D84" s="34" t="s">
        <v>134</v>
      </c>
      <c r="E84" s="98">
        <f>SUM(E85,E89,E102)</f>
        <v>7687.2300000000005</v>
      </c>
      <c r="F84" s="98">
        <f>SUM(F85,F89,F102)</f>
        <v>11064.15</v>
      </c>
      <c r="G84" s="98">
        <f>SUM(G85,G89,G102)</f>
        <v>5547</v>
      </c>
      <c r="H84" s="98">
        <f>SUM(H85,H89,H102)</f>
        <v>5217</v>
      </c>
      <c r="I84" s="98">
        <f>SUM(I85,I89,I102)</f>
        <v>5217</v>
      </c>
    </row>
    <row r="85" spans="1:9" ht="25.5" x14ac:dyDescent="0.25">
      <c r="A85" s="145" t="s">
        <v>135</v>
      </c>
      <c r="B85" s="146"/>
      <c r="C85" s="147"/>
      <c r="D85" s="34" t="s">
        <v>136</v>
      </c>
      <c r="E85" s="98">
        <f>SUM(E87)</f>
        <v>6495.44</v>
      </c>
      <c r="F85" s="98">
        <f t="shared" ref="F85:I85" si="35">SUM(F87)</f>
        <v>9017.15</v>
      </c>
      <c r="G85" s="98">
        <f t="shared" si="35"/>
        <v>4000</v>
      </c>
      <c r="H85" s="98">
        <f t="shared" si="35"/>
        <v>4000</v>
      </c>
      <c r="I85" s="98">
        <f t="shared" si="35"/>
        <v>4000</v>
      </c>
    </row>
    <row r="86" spans="1:9" ht="25.5" x14ac:dyDescent="0.25">
      <c r="A86" s="148" t="s">
        <v>104</v>
      </c>
      <c r="B86" s="149"/>
      <c r="C86" s="150"/>
      <c r="D86" s="35" t="s">
        <v>84</v>
      </c>
      <c r="E86" s="98"/>
      <c r="F86" s="98"/>
      <c r="G86" s="98"/>
      <c r="H86" s="98"/>
      <c r="I86" s="98"/>
    </row>
    <row r="87" spans="1:9" ht="25.5" x14ac:dyDescent="0.25">
      <c r="A87" s="151">
        <v>4</v>
      </c>
      <c r="B87" s="152"/>
      <c r="C87" s="153"/>
      <c r="D87" s="36" t="s">
        <v>12</v>
      </c>
      <c r="E87" s="98">
        <f>SUM(E88)</f>
        <v>6495.44</v>
      </c>
      <c r="F87" s="98">
        <f>SUM(F88)</f>
        <v>9017.15</v>
      </c>
      <c r="G87" s="98">
        <f>SUM(G88)</f>
        <v>4000</v>
      </c>
      <c r="H87" s="98">
        <f t="shared" ref="H87:I87" si="36">SUM(H88)</f>
        <v>4000</v>
      </c>
      <c r="I87" s="98">
        <f t="shared" si="36"/>
        <v>4000</v>
      </c>
    </row>
    <row r="88" spans="1:9" ht="25.5" x14ac:dyDescent="0.25">
      <c r="A88" s="142">
        <v>42</v>
      </c>
      <c r="B88" s="143"/>
      <c r="C88" s="144"/>
      <c r="D88" s="36" t="s">
        <v>31</v>
      </c>
      <c r="E88" s="98">
        <v>6495.44</v>
      </c>
      <c r="F88" s="98">
        <v>9017.15</v>
      </c>
      <c r="G88" s="98">
        <v>4000</v>
      </c>
      <c r="H88" s="98">
        <v>4000</v>
      </c>
      <c r="I88" s="98">
        <v>4000</v>
      </c>
    </row>
    <row r="89" spans="1:9" x14ac:dyDescent="0.25">
      <c r="A89" s="145" t="s">
        <v>137</v>
      </c>
      <c r="B89" s="146"/>
      <c r="C89" s="147"/>
      <c r="D89" s="34" t="s">
        <v>138</v>
      </c>
      <c r="E89" s="98">
        <f>SUM(E91,E94,E97,E100)</f>
        <v>660.90000000000009</v>
      </c>
      <c r="F89" s="98">
        <f t="shared" ref="F89:I89" si="37">SUM(F91,F94,F97,F100)</f>
        <v>1717</v>
      </c>
      <c r="G89" s="98">
        <f t="shared" si="37"/>
        <v>1547</v>
      </c>
      <c r="H89" s="98">
        <f t="shared" si="37"/>
        <v>1217</v>
      </c>
      <c r="I89" s="98">
        <f t="shared" si="37"/>
        <v>1217</v>
      </c>
    </row>
    <row r="90" spans="1:9" ht="15" customHeight="1" x14ac:dyDescent="0.25">
      <c r="A90" s="148" t="s">
        <v>128</v>
      </c>
      <c r="B90" s="149"/>
      <c r="C90" s="150"/>
      <c r="D90" s="104" t="s">
        <v>86</v>
      </c>
      <c r="E90" s="98"/>
      <c r="F90" s="98"/>
      <c r="G90" s="98"/>
      <c r="H90" s="98"/>
      <c r="I90" s="98"/>
    </row>
    <row r="91" spans="1:9" ht="25.5" x14ac:dyDescent="0.25">
      <c r="A91" s="151">
        <v>4</v>
      </c>
      <c r="B91" s="152"/>
      <c r="C91" s="153"/>
      <c r="D91" s="105" t="s">
        <v>12</v>
      </c>
      <c r="E91" s="98">
        <f>SUM(E92)</f>
        <v>0</v>
      </c>
      <c r="F91" s="98">
        <f>SUM(F92)</f>
        <v>0</v>
      </c>
      <c r="G91" s="98">
        <f>SUM(G92)</f>
        <v>330</v>
      </c>
      <c r="H91" s="98">
        <f t="shared" ref="H91:I91" si="38">SUM(H92)</f>
        <v>0</v>
      </c>
      <c r="I91" s="98">
        <f t="shared" si="38"/>
        <v>0</v>
      </c>
    </row>
    <row r="92" spans="1:9" ht="25.5" x14ac:dyDescent="0.25">
      <c r="A92" s="142">
        <v>42</v>
      </c>
      <c r="B92" s="143"/>
      <c r="C92" s="144"/>
      <c r="D92" s="105" t="s">
        <v>31</v>
      </c>
      <c r="E92" s="98">
        <v>0</v>
      </c>
      <c r="F92" s="98">
        <v>0</v>
      </c>
      <c r="G92" s="98">
        <v>330</v>
      </c>
      <c r="H92" s="98">
        <v>0</v>
      </c>
      <c r="I92" s="98">
        <v>0</v>
      </c>
    </row>
    <row r="93" spans="1:9" ht="25.5" x14ac:dyDescent="0.25">
      <c r="A93" s="148" t="s">
        <v>104</v>
      </c>
      <c r="B93" s="149"/>
      <c r="C93" s="150"/>
      <c r="D93" s="35" t="s">
        <v>84</v>
      </c>
      <c r="E93" s="98"/>
      <c r="F93" s="98"/>
      <c r="G93" s="98"/>
      <c r="H93" s="98"/>
      <c r="I93" s="98"/>
    </row>
    <row r="94" spans="1:9" ht="25.5" x14ac:dyDescent="0.25">
      <c r="A94" s="151">
        <v>4</v>
      </c>
      <c r="B94" s="152"/>
      <c r="C94" s="153"/>
      <c r="D94" s="36" t="s">
        <v>12</v>
      </c>
      <c r="E94" s="98">
        <f>SUM(E95)</f>
        <v>118.86</v>
      </c>
      <c r="F94" s="98">
        <f>SUM(F95)</f>
        <v>1000</v>
      </c>
      <c r="G94" s="98">
        <f>SUM(G95)</f>
        <v>500</v>
      </c>
      <c r="H94" s="98">
        <f t="shared" ref="H94:I94" si="39">SUM(H95)</f>
        <v>500</v>
      </c>
      <c r="I94" s="98">
        <f t="shared" si="39"/>
        <v>500</v>
      </c>
    </row>
    <row r="95" spans="1:9" ht="25.5" x14ac:dyDescent="0.25">
      <c r="A95" s="142">
        <v>42</v>
      </c>
      <c r="B95" s="143"/>
      <c r="C95" s="144"/>
      <c r="D95" s="36" t="s">
        <v>31</v>
      </c>
      <c r="E95" s="98">
        <v>118.86</v>
      </c>
      <c r="F95" s="98">
        <v>1000</v>
      </c>
      <c r="G95" s="98">
        <v>500</v>
      </c>
      <c r="H95" s="98">
        <v>500</v>
      </c>
      <c r="I95" s="98">
        <v>500</v>
      </c>
    </row>
    <row r="96" spans="1:9" ht="25.5" x14ac:dyDescent="0.25">
      <c r="A96" s="148" t="s">
        <v>109</v>
      </c>
      <c r="B96" s="149"/>
      <c r="C96" s="150"/>
      <c r="D96" s="35" t="s">
        <v>79</v>
      </c>
      <c r="E96" s="98"/>
      <c r="F96" s="98"/>
      <c r="G96" s="98"/>
      <c r="H96" s="98"/>
      <c r="I96" s="98"/>
    </row>
    <row r="97" spans="1:9" ht="25.5" x14ac:dyDescent="0.25">
      <c r="A97" s="151">
        <v>4</v>
      </c>
      <c r="B97" s="152"/>
      <c r="C97" s="153"/>
      <c r="D97" s="36" t="s">
        <v>12</v>
      </c>
      <c r="E97" s="98">
        <f>SUM(E98)</f>
        <v>364.99</v>
      </c>
      <c r="F97" s="98">
        <f>SUM(F98)</f>
        <v>425</v>
      </c>
      <c r="G97" s="98">
        <f>SUM(G98)</f>
        <v>425</v>
      </c>
      <c r="H97" s="98">
        <f t="shared" ref="H97:I97" si="40">SUM(H98)</f>
        <v>425</v>
      </c>
      <c r="I97" s="98">
        <f t="shared" si="40"/>
        <v>425</v>
      </c>
    </row>
    <row r="98" spans="1:9" ht="25.5" x14ac:dyDescent="0.25">
      <c r="A98" s="142">
        <v>42</v>
      </c>
      <c r="B98" s="143"/>
      <c r="C98" s="144"/>
      <c r="D98" s="36" t="s">
        <v>31</v>
      </c>
      <c r="E98" s="98">
        <v>364.99</v>
      </c>
      <c r="F98" s="98">
        <v>425</v>
      </c>
      <c r="G98" s="98">
        <v>425</v>
      </c>
      <c r="H98" s="98">
        <v>425</v>
      </c>
      <c r="I98" s="98">
        <v>425</v>
      </c>
    </row>
    <row r="99" spans="1:9" x14ac:dyDescent="0.25">
      <c r="A99" s="148" t="s">
        <v>105</v>
      </c>
      <c r="B99" s="149"/>
      <c r="C99" s="150"/>
      <c r="D99" s="35" t="s">
        <v>106</v>
      </c>
      <c r="E99" s="98"/>
      <c r="F99" s="98"/>
      <c r="G99" s="98"/>
      <c r="H99" s="98"/>
      <c r="I99" s="98"/>
    </row>
    <row r="100" spans="1:9" ht="25.5" x14ac:dyDescent="0.25">
      <c r="A100" s="151">
        <v>4</v>
      </c>
      <c r="B100" s="152"/>
      <c r="C100" s="153"/>
      <c r="D100" s="36" t="s">
        <v>12</v>
      </c>
      <c r="E100" s="98">
        <f>SUM(E101)</f>
        <v>177.05</v>
      </c>
      <c r="F100" s="98">
        <f>SUM(F101)</f>
        <v>292</v>
      </c>
      <c r="G100" s="98">
        <f>SUM(G101)</f>
        <v>292</v>
      </c>
      <c r="H100" s="98">
        <f t="shared" ref="H100:I100" si="41">SUM(H101)</f>
        <v>292</v>
      </c>
      <c r="I100" s="98">
        <f t="shared" si="41"/>
        <v>292</v>
      </c>
    </row>
    <row r="101" spans="1:9" ht="25.5" x14ac:dyDescent="0.25">
      <c r="A101" s="142">
        <v>42</v>
      </c>
      <c r="B101" s="143"/>
      <c r="C101" s="144"/>
      <c r="D101" s="36" t="s">
        <v>31</v>
      </c>
      <c r="E101" s="98">
        <v>177.05</v>
      </c>
      <c r="F101" s="98">
        <v>292</v>
      </c>
      <c r="G101" s="98">
        <v>292</v>
      </c>
      <c r="H101" s="98">
        <v>292</v>
      </c>
      <c r="I101" s="98">
        <v>292</v>
      </c>
    </row>
    <row r="102" spans="1:9" x14ac:dyDescent="0.25">
      <c r="A102" s="145" t="s">
        <v>166</v>
      </c>
      <c r="B102" s="146"/>
      <c r="C102" s="147"/>
      <c r="D102" s="34" t="s">
        <v>167</v>
      </c>
      <c r="E102" s="98">
        <f>SUM(E104)</f>
        <v>530.89</v>
      </c>
      <c r="F102" s="98">
        <f>SUM(F104)</f>
        <v>330</v>
      </c>
      <c r="G102" s="98">
        <f>SUM(G104)</f>
        <v>0</v>
      </c>
      <c r="H102" s="98">
        <f t="shared" ref="H102:I102" si="42">SUM(H104)</f>
        <v>0</v>
      </c>
      <c r="I102" s="98">
        <f t="shared" si="42"/>
        <v>0</v>
      </c>
    </row>
    <row r="103" spans="1:9" x14ac:dyDescent="0.25">
      <c r="A103" s="148" t="s">
        <v>128</v>
      </c>
      <c r="B103" s="149"/>
      <c r="C103" s="150"/>
      <c r="D103" s="35" t="s">
        <v>86</v>
      </c>
      <c r="E103" s="98"/>
      <c r="F103" s="98"/>
      <c r="G103" s="98"/>
      <c r="H103" s="98"/>
      <c r="I103" s="98"/>
    </row>
    <row r="104" spans="1:9" ht="25.5" x14ac:dyDescent="0.25">
      <c r="A104" s="151">
        <v>4</v>
      </c>
      <c r="B104" s="152"/>
      <c r="C104" s="153"/>
      <c r="D104" s="36" t="s">
        <v>12</v>
      </c>
      <c r="E104" s="98">
        <f>SUM(E105)</f>
        <v>530.89</v>
      </c>
      <c r="F104" s="98">
        <f>SUM(F105)</f>
        <v>330</v>
      </c>
      <c r="G104" s="98">
        <f>SUM(G105)</f>
        <v>0</v>
      </c>
      <c r="H104" s="98">
        <f t="shared" ref="H104:I104" si="43">SUM(H105)</f>
        <v>0</v>
      </c>
      <c r="I104" s="98">
        <f t="shared" si="43"/>
        <v>0</v>
      </c>
    </row>
    <row r="105" spans="1:9" ht="25.5" x14ac:dyDescent="0.25">
      <c r="A105" s="142">
        <v>42</v>
      </c>
      <c r="B105" s="143"/>
      <c r="C105" s="144"/>
      <c r="D105" s="38" t="s">
        <v>31</v>
      </c>
      <c r="E105" s="98">
        <v>530.89</v>
      </c>
      <c r="F105" s="98">
        <v>330</v>
      </c>
      <c r="G105" s="98">
        <v>0</v>
      </c>
      <c r="H105" s="98">
        <v>0</v>
      </c>
      <c r="I105" s="98">
        <v>0</v>
      </c>
    </row>
    <row r="106" spans="1:9" x14ac:dyDescent="0.25">
      <c r="A106" s="145" t="s">
        <v>139</v>
      </c>
      <c r="B106" s="146"/>
      <c r="C106" s="147"/>
      <c r="D106" s="34" t="s">
        <v>140</v>
      </c>
      <c r="E106" s="98">
        <f>SUM(E107)</f>
        <v>5682.85</v>
      </c>
      <c r="F106" s="98">
        <f>SUM(F107)</f>
        <v>0</v>
      </c>
      <c r="G106" s="98">
        <f>SUM(G107)</f>
        <v>0</v>
      </c>
      <c r="H106" s="98">
        <f t="shared" ref="H106:I106" si="44">SUM(H107)</f>
        <v>0</v>
      </c>
      <c r="I106" s="98">
        <f t="shared" si="44"/>
        <v>0</v>
      </c>
    </row>
    <row r="107" spans="1:9" ht="25.5" x14ac:dyDescent="0.25">
      <c r="A107" s="145" t="s">
        <v>141</v>
      </c>
      <c r="B107" s="146"/>
      <c r="C107" s="147"/>
      <c r="D107" s="34" t="s">
        <v>142</v>
      </c>
      <c r="E107" s="98">
        <f>SUM(E109,E112)</f>
        <v>5682.85</v>
      </c>
      <c r="F107" s="98">
        <f>SUM(F109,F112)</f>
        <v>0</v>
      </c>
      <c r="G107" s="98">
        <f>SUM(G109,G112)</f>
        <v>0</v>
      </c>
      <c r="H107" s="98">
        <f t="shared" ref="H107:I107" si="45">SUM(H109,H112)</f>
        <v>0</v>
      </c>
      <c r="I107" s="98">
        <f t="shared" si="45"/>
        <v>0</v>
      </c>
    </row>
    <row r="108" spans="1:9" x14ac:dyDescent="0.25">
      <c r="A108" s="148" t="s">
        <v>128</v>
      </c>
      <c r="B108" s="149"/>
      <c r="C108" s="150"/>
      <c r="D108" s="35" t="s">
        <v>86</v>
      </c>
      <c r="E108" s="98"/>
      <c r="F108" s="98"/>
      <c r="G108" s="98"/>
      <c r="H108" s="98"/>
      <c r="I108" s="98"/>
    </row>
    <row r="109" spans="1:9" x14ac:dyDescent="0.25">
      <c r="A109" s="151">
        <v>3</v>
      </c>
      <c r="B109" s="152"/>
      <c r="C109" s="153"/>
      <c r="D109" s="36" t="s">
        <v>10</v>
      </c>
      <c r="E109" s="98">
        <f>SUM(E110)</f>
        <v>1007.97</v>
      </c>
      <c r="F109" s="98">
        <f>SUM(F110)</f>
        <v>0</v>
      </c>
      <c r="G109" s="98">
        <f>SUM(G110)</f>
        <v>0</v>
      </c>
      <c r="H109" s="98">
        <f t="shared" ref="H109:I109" si="46">SUM(H110)</f>
        <v>0</v>
      </c>
      <c r="I109" s="98">
        <f t="shared" si="46"/>
        <v>0</v>
      </c>
    </row>
    <row r="110" spans="1:9" x14ac:dyDescent="0.25">
      <c r="A110" s="142">
        <v>31</v>
      </c>
      <c r="B110" s="143"/>
      <c r="C110" s="144"/>
      <c r="D110" s="36" t="s">
        <v>11</v>
      </c>
      <c r="E110" s="98">
        <v>1007.97</v>
      </c>
      <c r="F110" s="98">
        <v>0</v>
      </c>
      <c r="G110" s="98">
        <v>0</v>
      </c>
      <c r="H110" s="98">
        <v>0</v>
      </c>
      <c r="I110" s="98">
        <v>0</v>
      </c>
    </row>
    <row r="111" spans="1:9" x14ac:dyDescent="0.25">
      <c r="A111" s="148" t="s">
        <v>143</v>
      </c>
      <c r="B111" s="149"/>
      <c r="C111" s="150"/>
      <c r="D111" s="35" t="s">
        <v>88</v>
      </c>
      <c r="E111" s="98"/>
      <c r="F111" s="98"/>
      <c r="G111" s="98"/>
      <c r="H111" s="98"/>
      <c r="I111" s="98"/>
    </row>
    <row r="112" spans="1:9" x14ac:dyDescent="0.25">
      <c r="A112" s="151">
        <v>3</v>
      </c>
      <c r="B112" s="152"/>
      <c r="C112" s="153"/>
      <c r="D112" s="36" t="s">
        <v>10</v>
      </c>
      <c r="E112" s="98">
        <f>SUM(E113)</f>
        <v>4674.88</v>
      </c>
      <c r="F112" s="98">
        <f>SUM(F113)</f>
        <v>0</v>
      </c>
      <c r="G112" s="98">
        <f>SUM(G113)</f>
        <v>0</v>
      </c>
      <c r="H112" s="98">
        <f t="shared" ref="H112:I112" si="47">SUM(H113)</f>
        <v>0</v>
      </c>
      <c r="I112" s="98">
        <f t="shared" si="47"/>
        <v>0</v>
      </c>
    </row>
    <row r="113" spans="1:9" x14ac:dyDescent="0.25">
      <c r="A113" s="142">
        <v>31</v>
      </c>
      <c r="B113" s="143"/>
      <c r="C113" s="144"/>
      <c r="D113" s="36" t="s">
        <v>11</v>
      </c>
      <c r="E113" s="98">
        <v>4674.88</v>
      </c>
      <c r="F113" s="98">
        <v>0</v>
      </c>
      <c r="G113" s="98">
        <v>0</v>
      </c>
      <c r="H113" s="98">
        <v>0</v>
      </c>
      <c r="I113" s="98">
        <v>0</v>
      </c>
    </row>
    <row r="114" spans="1:9" x14ac:dyDescent="0.25">
      <c r="A114" s="145" t="s">
        <v>144</v>
      </c>
      <c r="B114" s="146"/>
      <c r="C114" s="147"/>
      <c r="D114" s="34" t="s">
        <v>145</v>
      </c>
      <c r="E114" s="98">
        <f>SUM(E115)</f>
        <v>2729.76</v>
      </c>
      <c r="F114" s="98">
        <f>SUM(F115)</f>
        <v>7849</v>
      </c>
      <c r="G114" s="98">
        <f>SUM(G115)</f>
        <v>0</v>
      </c>
      <c r="H114" s="98">
        <f t="shared" ref="H114:I114" si="48">SUM(H115)</f>
        <v>0</v>
      </c>
      <c r="I114" s="98">
        <f t="shared" si="48"/>
        <v>0</v>
      </c>
    </row>
    <row r="115" spans="1:9" ht="25.5" x14ac:dyDescent="0.25">
      <c r="A115" s="145" t="s">
        <v>146</v>
      </c>
      <c r="B115" s="146"/>
      <c r="C115" s="147"/>
      <c r="D115" s="34" t="s">
        <v>147</v>
      </c>
      <c r="E115" s="98">
        <f>SUM(E117,E120)</f>
        <v>2729.76</v>
      </c>
      <c r="F115" s="98">
        <f>SUM(F117,F120)</f>
        <v>7849</v>
      </c>
      <c r="G115" s="98">
        <f>SUM(G117,G120)</f>
        <v>0</v>
      </c>
      <c r="H115" s="98">
        <f t="shared" ref="H115:I115" si="49">SUM(H117,H120)</f>
        <v>0</v>
      </c>
      <c r="I115" s="98">
        <f t="shared" si="49"/>
        <v>0</v>
      </c>
    </row>
    <row r="116" spans="1:9" x14ac:dyDescent="0.25">
      <c r="A116" s="148" t="s">
        <v>128</v>
      </c>
      <c r="B116" s="149"/>
      <c r="C116" s="150"/>
      <c r="D116" s="35" t="s">
        <v>86</v>
      </c>
      <c r="E116" s="98"/>
      <c r="F116" s="98"/>
      <c r="G116" s="98"/>
      <c r="H116" s="98"/>
      <c r="I116" s="98"/>
    </row>
    <row r="117" spans="1:9" x14ac:dyDescent="0.25">
      <c r="A117" s="151">
        <v>3</v>
      </c>
      <c r="B117" s="152"/>
      <c r="C117" s="153"/>
      <c r="D117" s="36" t="s">
        <v>10</v>
      </c>
      <c r="E117" s="98">
        <f>SUM(E118)</f>
        <v>1669.25</v>
      </c>
      <c r="F117" s="98">
        <f>SUM(F118)</f>
        <v>3557</v>
      </c>
      <c r="G117" s="98">
        <f>SUM(G118)</f>
        <v>0</v>
      </c>
      <c r="H117" s="98">
        <f t="shared" ref="H117:I117" si="50">SUM(H118)</f>
        <v>0</v>
      </c>
      <c r="I117" s="98">
        <f t="shared" si="50"/>
        <v>0</v>
      </c>
    </row>
    <row r="118" spans="1:9" x14ac:dyDescent="0.25">
      <c r="A118" s="142">
        <v>31</v>
      </c>
      <c r="B118" s="143"/>
      <c r="C118" s="144"/>
      <c r="D118" s="36" t="s">
        <v>11</v>
      </c>
      <c r="E118" s="98">
        <v>1669.25</v>
      </c>
      <c r="F118" s="98">
        <v>3557</v>
      </c>
      <c r="G118" s="98">
        <v>0</v>
      </c>
      <c r="H118" s="98">
        <v>0</v>
      </c>
      <c r="I118" s="98">
        <v>0</v>
      </c>
    </row>
    <row r="119" spans="1:9" x14ac:dyDescent="0.25">
      <c r="A119" s="148" t="s">
        <v>143</v>
      </c>
      <c r="B119" s="149"/>
      <c r="C119" s="150"/>
      <c r="D119" s="35" t="s">
        <v>88</v>
      </c>
      <c r="E119" s="98"/>
      <c r="F119" s="98"/>
      <c r="G119" s="98"/>
      <c r="H119" s="98"/>
      <c r="I119" s="98"/>
    </row>
    <row r="120" spans="1:9" x14ac:dyDescent="0.25">
      <c r="A120" s="151">
        <v>3</v>
      </c>
      <c r="B120" s="152"/>
      <c r="C120" s="153"/>
      <c r="D120" s="36" t="s">
        <v>10</v>
      </c>
      <c r="E120" s="98">
        <f>SUM(E121)</f>
        <v>1060.51</v>
      </c>
      <c r="F120" s="98">
        <f>SUM(F121)</f>
        <v>4292</v>
      </c>
      <c r="G120" s="98">
        <f>SUM(G121)</f>
        <v>0</v>
      </c>
      <c r="H120" s="98">
        <f t="shared" ref="H120:I120" si="51">SUM(H121)</f>
        <v>0</v>
      </c>
      <c r="I120" s="98">
        <f t="shared" si="51"/>
        <v>0</v>
      </c>
    </row>
    <row r="121" spans="1:9" x14ac:dyDescent="0.25">
      <c r="A121" s="142">
        <v>31</v>
      </c>
      <c r="B121" s="143"/>
      <c r="C121" s="144"/>
      <c r="D121" s="36" t="s">
        <v>11</v>
      </c>
      <c r="E121" s="98">
        <v>1060.51</v>
      </c>
      <c r="F121" s="98">
        <v>4292</v>
      </c>
      <c r="G121" s="98">
        <v>0</v>
      </c>
      <c r="H121" s="98">
        <v>0</v>
      </c>
      <c r="I121" s="98">
        <v>0</v>
      </c>
    </row>
    <row r="124" spans="1:9" x14ac:dyDescent="0.25">
      <c r="A124" s="112" t="s">
        <v>177</v>
      </c>
      <c r="B124" s="112"/>
      <c r="C124" s="112"/>
      <c r="E124"/>
      <c r="F124"/>
      <c r="H124" s="23" t="s">
        <v>76</v>
      </c>
    </row>
    <row r="125" spans="1:9" x14ac:dyDescent="0.25">
      <c r="A125" s="109" t="s">
        <v>185</v>
      </c>
      <c r="B125" s="110"/>
      <c r="C125" s="110"/>
      <c r="E125"/>
      <c r="F125"/>
      <c r="H125" s="23" t="s">
        <v>77</v>
      </c>
    </row>
    <row r="126" spans="1:9" x14ac:dyDescent="0.25">
      <c r="A126" s="112" t="s">
        <v>179</v>
      </c>
      <c r="B126" s="112"/>
      <c r="C126" s="112"/>
      <c r="E126"/>
      <c r="F126"/>
    </row>
  </sheetData>
  <mergeCells count="121">
    <mergeCell ref="A75:C75"/>
    <mergeCell ref="A76:C76"/>
    <mergeCell ref="A77:C77"/>
    <mergeCell ref="A78:C78"/>
    <mergeCell ref="A1:I1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3:I3"/>
    <mergeCell ref="A5:C5"/>
    <mergeCell ref="A6:D6"/>
    <mergeCell ref="A7:C7"/>
    <mergeCell ref="A8:C8"/>
    <mergeCell ref="A27:C27"/>
    <mergeCell ref="A28:C28"/>
    <mergeCell ref="A29:C29"/>
    <mergeCell ref="A30:C30"/>
    <mergeCell ref="A31:C31"/>
    <mergeCell ref="A32:C32"/>
    <mergeCell ref="A40:C40"/>
    <mergeCell ref="A41:C41"/>
    <mergeCell ref="A42:C42"/>
    <mergeCell ref="A59:C59"/>
    <mergeCell ref="A48:C48"/>
    <mergeCell ref="A49:C49"/>
    <mergeCell ref="A50:C50"/>
    <mergeCell ref="A51:C51"/>
    <mergeCell ref="A52:C52"/>
    <mergeCell ref="A53:C53"/>
    <mergeCell ref="A33:C33"/>
    <mergeCell ref="A34:C34"/>
    <mergeCell ref="A35:C35"/>
    <mergeCell ref="A45:C45"/>
    <mergeCell ref="A46:C46"/>
    <mergeCell ref="A47:C47"/>
    <mergeCell ref="A44:C44"/>
    <mergeCell ref="A43:C43"/>
    <mergeCell ref="A84:C84"/>
    <mergeCell ref="A85:C85"/>
    <mergeCell ref="A86:C86"/>
    <mergeCell ref="A80:C80"/>
    <mergeCell ref="A81:C81"/>
    <mergeCell ref="A82:C82"/>
    <mergeCell ref="A83:C83"/>
    <mergeCell ref="A102:C102"/>
    <mergeCell ref="A79:C79"/>
    <mergeCell ref="A93:C93"/>
    <mergeCell ref="A94:C94"/>
    <mergeCell ref="A95:C95"/>
    <mergeCell ref="A87:C87"/>
    <mergeCell ref="A88:C88"/>
    <mergeCell ref="A89:C89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103:C103"/>
    <mergeCell ref="A104:C104"/>
    <mergeCell ref="A105:C105"/>
    <mergeCell ref="A107:C107"/>
    <mergeCell ref="A108:C108"/>
    <mergeCell ref="A109:C109"/>
    <mergeCell ref="A110:C110"/>
    <mergeCell ref="A111:C111"/>
    <mergeCell ref="A112:C112"/>
    <mergeCell ref="A106:C106"/>
    <mergeCell ref="A119:C119"/>
    <mergeCell ref="A120:C120"/>
    <mergeCell ref="A121:C121"/>
    <mergeCell ref="A124:C124"/>
    <mergeCell ref="A126:C126"/>
    <mergeCell ref="A113:C113"/>
    <mergeCell ref="A114:C114"/>
    <mergeCell ref="A115:C115"/>
    <mergeCell ref="A116:C116"/>
    <mergeCell ref="A117:C117"/>
    <mergeCell ref="A118:C118"/>
    <mergeCell ref="A60:C60"/>
    <mergeCell ref="A71:C71"/>
    <mergeCell ref="A72:C72"/>
    <mergeCell ref="A73:C73"/>
    <mergeCell ref="A74:C74"/>
    <mergeCell ref="A36:C36"/>
    <mergeCell ref="A37:C37"/>
    <mergeCell ref="A38:C38"/>
    <mergeCell ref="A39:C39"/>
    <mergeCell ref="A67:C67"/>
    <mergeCell ref="A68:C68"/>
    <mergeCell ref="A69:C69"/>
    <mergeCell ref="A70:C70"/>
    <mergeCell ref="A61:C61"/>
    <mergeCell ref="A62:C62"/>
    <mergeCell ref="A63:C63"/>
    <mergeCell ref="A64:C64"/>
    <mergeCell ref="A65:C65"/>
    <mergeCell ref="A66:C66"/>
    <mergeCell ref="A54:C54"/>
    <mergeCell ref="A55:C55"/>
    <mergeCell ref="A56:C56"/>
    <mergeCell ref="A57:C57"/>
    <mergeCell ref="A58:C58"/>
  </mergeCells>
  <pageMargins left="0.70866141732283472" right="0.31496062992125984" top="0.35433070866141736" bottom="0.35433070866141736" header="0.31496062992125984" footer="0.31496062992125984"/>
  <pageSetup paperSize="9" scale="75" fitToHeight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spuid</cp:lastModifiedBy>
  <cp:lastPrinted>2023-10-16T10:01:15Z</cp:lastPrinted>
  <dcterms:created xsi:type="dcterms:W3CDTF">2022-08-12T12:51:27Z</dcterms:created>
  <dcterms:modified xsi:type="dcterms:W3CDTF">2023-12-14T10:09:42Z</dcterms:modified>
</cp:coreProperties>
</file>