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2">'OPĆI DIO-RASHODI'!#REF!</definedName>
    <definedName name="_xlnm.Print_Area" localSheetId="2">'OPĆI DIO-RASHODI'!$A$1:$H$74</definedName>
    <definedName name="_xlnm.Print_Area" localSheetId="3">'POSEBNI DIO'!$A$1:$J$211</definedName>
  </definedNames>
  <calcPr fullCalcOnLoad="1"/>
</workbook>
</file>

<file path=xl/sharedStrings.xml><?xml version="1.0" encoding="utf-8"?>
<sst xmlns="http://schemas.openxmlformats.org/spreadsheetml/2006/main" count="560" uniqueCount="300">
  <si>
    <t>BROJČANA OZNAKA I NAZIV</t>
  </si>
  <si>
    <t>IZVRŠENJE 2020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</si>
  <si>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</si>
  <si>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</si>
  <si>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</si>
  <si>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</si>
  <si>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</si>
  <si>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</si>
  <si>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</si>
  <si>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</si>
  <si>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</si>
  <si>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</si>
  <si>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</si>
  <si>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</si>
  <si>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</si>
  <si>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</si>
  <si>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</si>
  <si>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</si>
  <si>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</si>
  <si>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</si>
  <si>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</si>
  <si>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</si>
  <si>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</si>
  <si>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</si>
  <si>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</si>
  <si>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</si>
  <si>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</si>
  <si>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</si>
  <si>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</si>
  <si>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</si>
  <si>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</si>
  <si>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</si>
  <si>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</si>
  <si>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</si>
  <si>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</si>
  <si>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</si>
  <si>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</si>
  <si>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</si>
  <si>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</si>
  <si>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</si>
  <si>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</si>
  <si>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</si>
  <si>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</si>
  <si>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</si>
  <si>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</si>
  <si>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</si>
  <si>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</si>
  <si>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</si>
  <si>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</si>
  <si>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</si>
  <si>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</si>
  <si>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</si>
  <si>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</si>
  <si>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</si>
  <si>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</si>
  <si>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</si>
  <si>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</si>
  <si>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</si>
  <si>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</si>
  <si>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</si>
  <si>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</si>
  <si>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</si>
  <si>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</si>
  <si>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</si>
  <si>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</si>
  <si>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</si>
  <si>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</si>
  <si>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</si>
  <si>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</si>
  <si>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</si>
  <si>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</si>
  <si>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</si>
  <si>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</si>
  <si>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</si>
  <si>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</si>
  <si>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</si>
  <si>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</si>
  <si>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</si>
  <si>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</si>
  <si>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</si>
  <si>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</si>
  <si>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</si>
  <si>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</si>
  <si>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</si>
  <si>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</si>
  <si>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</si>
  <si>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</si>
  <si>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</si>
  <si>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</si>
  <si>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</si>
  <si>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</si>
  <si>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</si>
  <si>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</si>
  <si>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</si>
  <si>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</si>
  <si>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</si>
  <si>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</si>
  <si>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</si>
  <si>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</si>
  <si>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</si>
  <si>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</si>
  <si>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</si>
  <si>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</si>
  <si>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</si>
  <si>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</si>
  <si>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</si>
  <si>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</si>
  <si>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</si>
  <si>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</si>
  <si>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</si>
  <si>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</si>
  <si>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</si>
  <si>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</si>
  <si>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</si>
  <si>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</si>
  <si>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</si>
  <si>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</si>
  <si>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</si>
  <si>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</si>
  <si>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</si>
  <si>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</si>
  <si>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</si>
  <si>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</si>
  <si>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</si>
  <si>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</si>
  <si>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</si>
  <si>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</si>
  <si>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</si>
  <si>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</si>
  <si>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</si>
  <si>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3293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</si>
  <si>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</si>
  <si>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</si>
  <si>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</si>
  <si>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</si>
  <si>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</si>
  <si>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</si>
  <si>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</si>
  <si>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</si>
  <si>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</si>
  <si>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</si>
  <si>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</si>
  <si>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</si>
  <si>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</si>
  <si>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</si>
  <si>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</si>
  <si>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</si>
  <si>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</si>
  <si>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</si>
  <si>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</si>
  <si>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</si>
  <si>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</si>
  <si>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</si>
  <si>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</si>
  <si>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</si>
  <si>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</si>
  <si>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</si>
  <si>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</si>
  <si>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</si>
  <si>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</si>
  <si>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</si>
  <si>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</si>
  <si>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</si>
  <si>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</si>
  <si>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</si>
  <si>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</si>
  <si>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</si>
  <si>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</si>
  <si>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</si>
  <si>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</si>
  <si>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</si>
  <si>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</si>
  <si>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</si>
  <si>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</si>
  <si>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</si>
  <si>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</si>
  <si>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</si>
  <si>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</si>
  <si>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</si>
  <si>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</si>
  <si>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</si>
  <si>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</si>
  <si>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</si>
  <si>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</si>
  <si>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</si>
  <si>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</si>
  <si>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</si>
  <si>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</si>
  <si>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postrojenja i opreme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</si>
  <si>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</si>
  <si>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</si>
  <si>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</si>
  <si>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</si>
  <si>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</si>
  <si>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</si>
  <si>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</si>
  <si>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</si>
  <si>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</si>
  <si>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</si>
  <si>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</si>
  <si>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</si>
  <si>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</si>
  <si>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</si>
  <si>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</si>
  <si>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</si>
  <si>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 xml:space="preserve">IZVJEŠTAJ O IZVRŠENJU FINANCIJSKOG PLANA ZA 2021. GODINU 
PO PROGRAMSKOJ I  EKONOMSKOJ KLASIFIKACIJI I IZVORIMA FINANCIRANJA </t>
  </si>
  <si>
    <t xml:space="preserve">IZVORNI PLAN 2021 </t>
  </si>
  <si>
    <t xml:space="preserve">TEKUĆI PLAN 2021 </t>
  </si>
  <si>
    <t>IZVRŠENJE 2021</t>
  </si>
  <si>
    <t xml:space="preserve">Izvorni plan 2021 </t>
  </si>
  <si>
    <t xml:space="preserve">Tekući plan 2021 </t>
  </si>
  <si>
    <t xml:space="preserve">Izvršenje 2021. </t>
  </si>
  <si>
    <t>Rashodi poslovanja</t>
  </si>
  <si>
    <t>Izvorni plan 2021</t>
  </si>
  <si>
    <t>Tekući plan 2021</t>
  </si>
  <si>
    <t>IZVRŠENJE RASHODA I IZDATAKA ZA 2021.G.</t>
  </si>
  <si>
    <t xml:space="preserve">Ostvarenje 2021. </t>
  </si>
  <si>
    <t>OSTVARENJE PRIHODA I PRIMITAKA ZA 2021.G.</t>
  </si>
  <si>
    <t>IZVORNI PLAN 2021</t>
  </si>
  <si>
    <t>TEKUĆI PLAN 2021</t>
  </si>
  <si>
    <t>OSTVARENJE/ IZVRŠENJE 2021</t>
  </si>
  <si>
    <t>Pomoći od međunarodnih organizacija te institucija i tijela EU</t>
  </si>
  <si>
    <t>Prihodi od pruženih usluga</t>
  </si>
  <si>
    <t>Prihodi od prodaje proizvoda i robe</t>
  </si>
  <si>
    <t>Kapitalne donacije  od pravnih i fizičkih osoba izvan općeg proračuna</t>
  </si>
  <si>
    <t>Troškovi sudskih postupaka</t>
  </si>
  <si>
    <t>Zatezne kamate</t>
  </si>
  <si>
    <t>Nematerijalna imovina</t>
  </si>
  <si>
    <t>Ostala nematerijalna imovina</t>
  </si>
  <si>
    <t>Škola primijenjenih umjetnosti i dizajna - Pula</t>
  </si>
  <si>
    <t>Redovna djelatnost srednjih škola - minimalni standard</t>
  </si>
  <si>
    <t>A220101</t>
  </si>
  <si>
    <t>Materijalni rashodi po kriterijima</t>
  </si>
  <si>
    <t>ZAKUPNINE I NAJAMNINE</t>
  </si>
  <si>
    <t>A220102</t>
  </si>
  <si>
    <t>Materijalni rashodi SŠ po stvarnom trošku</t>
  </si>
  <si>
    <t>NAKNADA TROŠKOVA ZAPOSLENIMA</t>
  </si>
  <si>
    <t>NAKNADE ZA PRIJEVOZ</t>
  </si>
  <si>
    <t>RASHODI ZA MATERIJAL I ENERGIJU</t>
  </si>
  <si>
    <t>PREMIJE OSIGURANJA</t>
  </si>
  <si>
    <t>A220103</t>
  </si>
  <si>
    <t>Materijalni rashodi SŠ - drugi izvori</t>
  </si>
  <si>
    <t>REPREZENTACIJA</t>
  </si>
  <si>
    <t>A220104</t>
  </si>
  <si>
    <t>Plaće i drugi rashodi za zaposlene srednjih škola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</si>
  <si>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</si>
  <si>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</si>
  <si>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</si>
  <si>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</si>
  <si>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</si>
  <si>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</si>
  <si>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</si>
  <si>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TROŠKOVI SUDSKIH POSTUPAKA</t>
  </si>
  <si>
    <t>ZATEZNE KAMATE</t>
  </si>
  <si>
    <t>Programi obrazovanja iznad standarda</t>
  </si>
  <si>
    <t>A230143</t>
  </si>
  <si>
    <t>A230148</t>
  </si>
  <si>
    <t>A230168</t>
  </si>
  <si>
    <t>A230176</t>
  </si>
  <si>
    <t>NAKNADE TROŠKOVA OSOBAMA IZVAN RADNOG ODNOSA</t>
  </si>
  <si>
    <t>A230184</t>
  </si>
  <si>
    <t>Izložba učeničkih radova</t>
  </si>
  <si>
    <t>Financiranje učenika s posebnim potrebama</t>
  </si>
  <si>
    <t>EU projekti kod proračunskih korisnika</t>
  </si>
  <si>
    <t>Državno natjecanje</t>
  </si>
  <si>
    <t>Zavičajna nastava</t>
  </si>
  <si>
    <t>A230204</t>
  </si>
  <si>
    <t>Provedba kurikuluma</t>
  </si>
  <si>
    <t>Investicijsko održavanje srednjih škola</t>
  </si>
  <si>
    <t>A240201</t>
  </si>
  <si>
    <t>Investicijsko održavanje SŠ - minimalni standard</t>
  </si>
  <si>
    <t>Kapitalna ulaganja u srednje škole</t>
  </si>
  <si>
    <t>K240401</t>
  </si>
  <si>
    <t>Projektna dokumentacija srednjih škola</t>
  </si>
  <si>
    <t>OSTALA NEMATERIJALNA IMOVINA</t>
  </si>
  <si>
    <t>Opremanje u srednjim školama</t>
  </si>
  <si>
    <t>K240601</t>
  </si>
  <si>
    <t>Školski namještaj i oprema</t>
  </si>
  <si>
    <t>K240602</t>
  </si>
  <si>
    <t>Opremanje biblioteke</t>
  </si>
  <si>
    <t>MOZAIK 3</t>
  </si>
  <si>
    <t>T907801</t>
  </si>
  <si>
    <t>Provedba projekta MOZAIK 3</t>
  </si>
  <si>
    <t>MOZAIK 4</t>
  </si>
  <si>
    <t>T910801</t>
  </si>
  <si>
    <t>Provedba projekta MOZAIK 4</t>
  </si>
  <si>
    <t>A230104</t>
  </si>
  <si>
    <t>Pomoćnici u nastavi</t>
  </si>
  <si>
    <t>A230205</t>
  </si>
  <si>
    <t>Sredstva zaštite protiv COVID-19</t>
  </si>
  <si>
    <t>Tekuće pomoći od institucija i tijela EU</t>
  </si>
  <si>
    <t>KLASA: 400-07/22-01/2</t>
  </si>
  <si>
    <t>Predsjednica Školskog odbora</t>
  </si>
  <si>
    <t>Jasminka Brlas, prof.</t>
  </si>
  <si>
    <t>URBROJ: 2168-16-08-22-2</t>
  </si>
  <si>
    <t>URBROJ: 2168-16-08-22-3</t>
  </si>
  <si>
    <t>URBROJ: 2168-16-08-22-4</t>
  </si>
  <si>
    <t>Tekuće pomoći temeljem prijenosa EU sredstava</t>
  </si>
  <si>
    <t>URBROJ: 2168-16-08-22-5</t>
  </si>
  <si>
    <t>Pula, 28. ožujka 2022.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</si>
</sst>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 readingOrder="1"/>
    </xf>
    <xf numFmtId="192" fontId="1" fillId="0" borderId="10" xfId="0" applyNumberFormat="1" applyFont="1" applyFill="1" applyBorder="1" applyAlignment="1" quotePrefix="1">
      <alignment horizontal="center" vertical="center" wrapText="1"/>
    </xf>
    <xf numFmtId="192" fontId="1" fillId="0" borderId="10" xfId="0" applyNumberFormat="1" applyFont="1" applyFill="1" applyBorder="1" applyAlignment="1" quotePrefix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 readingOrder="1"/>
      <protection locked="0"/>
    </xf>
    <xf numFmtId="192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Border="1" applyAlignment="1" quotePrefix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 wrapText="1"/>
    </xf>
    <xf numFmtId="192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192" fontId="4" fillId="5" borderId="10" xfId="0" applyNumberFormat="1" applyFont="1" applyFill="1" applyBorder="1" applyAlignment="1">
      <alignment horizontal="center" vertical="center" wrapText="1"/>
    </xf>
    <xf numFmtId="192" fontId="4" fillId="5" borderId="10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 quotePrefix="1">
      <alignment horizontal="left" vertical="center"/>
    </xf>
    <xf numFmtId="3" fontId="4" fillId="5" borderId="10" xfId="0" applyNumberFormat="1" applyFont="1" applyFill="1" applyBorder="1" applyAlignment="1" quotePrefix="1">
      <alignment vertical="center"/>
    </xf>
    <xf numFmtId="3" fontId="4" fillId="5" borderId="10" xfId="0" applyNumberFormat="1" applyFont="1" applyFill="1" applyBorder="1" applyAlignment="1">
      <alignment horizontal="left" vertical="center" wrapText="1"/>
    </xf>
    <xf numFmtId="3" fontId="4" fillId="5" borderId="13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185" fontId="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 quotePrefix="1">
      <alignment horizontal="right" vertical="center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192" fontId="1" fillId="0" borderId="10" xfId="0" applyNumberFormat="1" applyFont="1" applyFill="1" applyBorder="1" applyAlignment="1" quotePrefix="1">
      <alignment horizontal="center" vertical="center" wrapText="1" readingOrder="1"/>
    </xf>
    <xf numFmtId="192" fontId="1" fillId="0" borderId="10" xfId="0" applyNumberFormat="1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Border="1" applyAlignment="1">
      <alignment wrapText="1" readingOrder="1"/>
    </xf>
    <xf numFmtId="185" fontId="0" fillId="0" borderId="0" xfId="0" applyNumberFormat="1" applyFont="1" applyBorder="1" applyAlignment="1" applyProtection="1">
      <alignment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4" fontId="5" fillId="0" borderId="0" xfId="0" applyNumberFormat="1" applyFont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readingOrder="1"/>
    </xf>
    <xf numFmtId="0" fontId="7" fillId="0" borderId="14" xfId="0" applyFont="1" applyBorder="1" applyAlignment="1" applyProtection="1">
      <alignment horizontal="center" wrapText="1" readingOrder="1"/>
      <protection locked="0"/>
    </xf>
    <xf numFmtId="1" fontId="31" fillId="0" borderId="10" xfId="0" applyNumberFormat="1" applyFont="1" applyFill="1" applyBorder="1" applyAlignment="1">
      <alignment horizontal="center" wrapText="1" readingOrder="1"/>
    </xf>
    <xf numFmtId="1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readingOrder="1"/>
    </xf>
    <xf numFmtId="0" fontId="8" fillId="0" borderId="0" xfId="0" applyFont="1" applyAlignment="1">
      <alignment readingOrder="1"/>
    </xf>
    <xf numFmtId="0" fontId="8" fillId="0" borderId="14" xfId="0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92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4" xfId="0" applyFont="1" applyBorder="1" applyAlignment="1" applyProtection="1">
      <alignment vertical="center" wrapText="1" readingOrder="1"/>
      <protection locked="0"/>
    </xf>
    <xf numFmtId="185" fontId="2" fillId="0" borderId="14" xfId="0" applyNumberFormat="1" applyFont="1" applyBorder="1" applyAlignment="1" applyProtection="1">
      <alignment vertical="center" wrapText="1" readingOrder="1"/>
      <protection locked="0"/>
    </xf>
    <xf numFmtId="192" fontId="0" fillId="0" borderId="10" xfId="0" applyNumberFormat="1" applyFont="1" applyFill="1" applyBorder="1" applyAlignment="1">
      <alignment horizontal="center" vertical="center" wrapText="1" readingOrder="1"/>
    </xf>
    <xf numFmtId="192" fontId="0" fillId="0" borderId="10" xfId="0" applyNumberFormat="1" applyFont="1" applyFill="1" applyBorder="1" applyAlignment="1">
      <alignment horizontal="center" vertical="center" readingOrder="1"/>
    </xf>
    <xf numFmtId="185" fontId="0" fillId="0" borderId="14" xfId="0" applyNumberFormat="1" applyFont="1" applyBorder="1" applyAlignment="1" applyProtection="1">
      <alignment vertical="center" wrapText="1" readingOrder="1"/>
      <protection locked="0"/>
    </xf>
    <xf numFmtId="185" fontId="0" fillId="0" borderId="15" xfId="0" applyNumberFormat="1" applyFont="1" applyBorder="1" applyAlignment="1" applyProtection="1">
      <alignment vertical="center" wrapText="1" readingOrder="1"/>
      <protection locked="0"/>
    </xf>
    <xf numFmtId="185" fontId="0" fillId="0" borderId="16" xfId="0" applyNumberFormat="1" applyFont="1" applyBorder="1" applyAlignment="1" applyProtection="1">
      <alignment vertical="center" wrapText="1" readingOrder="1"/>
      <protection locked="0"/>
    </xf>
    <xf numFmtId="0" fontId="0" fillId="0" borderId="14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vertical="center" wrapText="1" readingOrder="1"/>
    </xf>
    <xf numFmtId="0" fontId="52" fillId="5" borderId="17" xfId="0" applyFont="1" applyFill="1" applyBorder="1" applyAlignment="1">
      <alignment horizontal="left" vertical="center" wrapText="1"/>
    </xf>
    <xf numFmtId="0" fontId="52" fillId="5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36" borderId="10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3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18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 quotePrefix="1">
      <alignment horizontal="center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center"/>
    </xf>
    <xf numFmtId="1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3.421875" style="3" customWidth="1"/>
    <col min="2" max="4" width="15.421875" style="3" bestFit="1" customWidth="1"/>
    <col min="5" max="5" width="15.28125" style="3" customWidth="1"/>
    <col min="6" max="7" width="13.140625" style="3" customWidth="1"/>
    <col min="8" max="16384" width="9.140625" style="3" customWidth="1"/>
  </cols>
  <sheetData>
    <row r="1" spans="1:7" s="1" customFormat="1" ht="26.25" customHeight="1">
      <c r="A1" s="154" t="s">
        <v>158</v>
      </c>
      <c r="B1" s="154"/>
      <c r="C1" s="154"/>
      <c r="D1" s="154"/>
      <c r="E1" s="154"/>
      <c r="F1" s="154"/>
      <c r="G1" s="154"/>
    </row>
    <row r="2" spans="1:5" s="1" customFormat="1" ht="16.5" customHeight="1">
      <c r="A2" s="149" t="s">
        <v>159</v>
      </c>
      <c r="B2" s="149"/>
      <c r="C2" s="150"/>
      <c r="D2" s="150"/>
      <c r="E2" s="150"/>
    </row>
    <row r="3" spans="1:7" s="88" customFormat="1" ht="38.25">
      <c r="A3" s="85" t="s">
        <v>160</v>
      </c>
      <c r="B3" s="85" t="s">
        <v>204</v>
      </c>
      <c r="C3" s="85" t="s">
        <v>218</v>
      </c>
      <c r="D3" s="85" t="s">
        <v>219</v>
      </c>
      <c r="E3" s="85" t="s">
        <v>220</v>
      </c>
      <c r="F3" s="86" t="s">
        <v>73</v>
      </c>
      <c r="G3" s="87" t="s">
        <v>73</v>
      </c>
    </row>
    <row r="4" spans="1:7" s="109" customFormat="1" ht="11.25">
      <c r="A4" s="104">
        <v>1</v>
      </c>
      <c r="B4" s="105">
        <v>2</v>
      </c>
      <c r="C4" s="106">
        <v>3</v>
      </c>
      <c r="D4" s="106">
        <v>4</v>
      </c>
      <c r="E4" s="106">
        <v>5</v>
      </c>
      <c r="F4" s="107" t="s">
        <v>74</v>
      </c>
      <c r="G4" s="108" t="s">
        <v>75</v>
      </c>
    </row>
    <row r="5" spans="1:7" ht="15" customHeight="1">
      <c r="A5" s="123" t="s">
        <v>161</v>
      </c>
      <c r="B5" s="124">
        <v>3907490.17</v>
      </c>
      <c r="C5" s="124">
        <v>4413441.69</v>
      </c>
      <c r="D5" s="124">
        <v>4413441.69</v>
      </c>
      <c r="E5" s="124">
        <v>4294617.34</v>
      </c>
      <c r="F5" s="125">
        <f>E5/B5*100</f>
        <v>109.90731014430166</v>
      </c>
      <c r="G5" s="126">
        <f>E5/D5*100</f>
        <v>97.30767146489704</v>
      </c>
    </row>
    <row r="6" spans="1:7" ht="25.5">
      <c r="A6" s="123" t="s">
        <v>162</v>
      </c>
      <c r="B6" s="124">
        <v>0</v>
      </c>
      <c r="C6" s="124">
        <v>0</v>
      </c>
      <c r="D6" s="124">
        <v>0</v>
      </c>
      <c r="E6" s="124">
        <v>0</v>
      </c>
      <c r="F6" s="125">
        <v>0</v>
      </c>
      <c r="G6" s="126">
        <v>0</v>
      </c>
    </row>
    <row r="7" spans="1:7" ht="15" customHeight="1">
      <c r="A7" s="123" t="s">
        <v>163</v>
      </c>
      <c r="B7" s="124">
        <f>SUM(B5:B6)</f>
        <v>3907490.17</v>
      </c>
      <c r="C7" s="124">
        <f>SUM(C5:C6)</f>
        <v>4413441.69</v>
      </c>
      <c r="D7" s="124">
        <f>SUM(D5:D6)</f>
        <v>4413441.69</v>
      </c>
      <c r="E7" s="124">
        <f>SUM(E5:E6)</f>
        <v>4294617.34</v>
      </c>
      <c r="F7" s="125">
        <f>E7/B7*100</f>
        <v>109.90731014430166</v>
      </c>
      <c r="G7" s="126">
        <f>E7/D7*100</f>
        <v>97.30767146489704</v>
      </c>
    </row>
    <row r="8" spans="1:7" ht="15" customHeight="1">
      <c r="A8" s="123" t="s">
        <v>164</v>
      </c>
      <c r="B8" s="124">
        <v>3788315.25</v>
      </c>
      <c r="C8" s="124">
        <v>4336002.12</v>
      </c>
      <c r="D8" s="124">
        <v>4336002.12</v>
      </c>
      <c r="E8" s="124">
        <v>4149215.39</v>
      </c>
      <c r="F8" s="125">
        <f>E8/B8*100</f>
        <v>109.52666597638621</v>
      </c>
      <c r="G8" s="126">
        <f>E8/D8*100</f>
        <v>95.69219006747164</v>
      </c>
    </row>
    <row r="9" spans="1:7" ht="25.5">
      <c r="A9" s="123" t="s">
        <v>165</v>
      </c>
      <c r="B9" s="124">
        <v>128941.91</v>
      </c>
      <c r="C9" s="124">
        <v>109494.45</v>
      </c>
      <c r="D9" s="124">
        <v>109494.45</v>
      </c>
      <c r="E9" s="124">
        <v>70269.07</v>
      </c>
      <c r="F9" s="125">
        <f>E9/B9*100</f>
        <v>54.49668769448196</v>
      </c>
      <c r="G9" s="126">
        <f>E9/D9*100</f>
        <v>64.1759194187468</v>
      </c>
    </row>
    <row r="10" spans="1:7" ht="15" customHeight="1">
      <c r="A10" s="123" t="s">
        <v>129</v>
      </c>
      <c r="B10" s="124">
        <f>SUM(B8:B9)</f>
        <v>3917257.16</v>
      </c>
      <c r="C10" s="124">
        <f>SUM(C8:C9)</f>
        <v>4445496.57</v>
      </c>
      <c r="D10" s="124">
        <f>SUM(D8:D9)</f>
        <v>4445496.57</v>
      </c>
      <c r="E10" s="124">
        <f>SUM(E8:E9)</f>
        <v>4219484.46</v>
      </c>
      <c r="F10" s="125">
        <f>E10/B10*100</f>
        <v>107.71527851390792</v>
      </c>
      <c r="G10" s="126">
        <f>E10/D10*100</f>
        <v>94.91593106774121</v>
      </c>
    </row>
    <row r="11" spans="1:7" ht="15" customHeight="1">
      <c r="A11" s="123" t="s">
        <v>166</v>
      </c>
      <c r="B11" s="124">
        <f>B7-B10</f>
        <v>-9766.990000000224</v>
      </c>
      <c r="C11" s="124">
        <f>C7-C10</f>
        <v>-32054.87999999989</v>
      </c>
      <c r="D11" s="124">
        <f>D7-D10</f>
        <v>-32054.87999999989</v>
      </c>
      <c r="E11" s="124">
        <f>E7-E10</f>
        <v>75132.87999999989</v>
      </c>
      <c r="F11" s="125">
        <f>E11/B11*100</f>
        <v>-769.2531680691612</v>
      </c>
      <c r="G11" s="126">
        <f>E11/D11*100</f>
        <v>-234.38827410990197</v>
      </c>
    </row>
    <row r="12" ht="409.5" customHeight="1" hidden="1"/>
    <row r="13" ht="15.75" customHeight="1"/>
    <row r="14" spans="1:5" s="1" customFormat="1" ht="16.5" customHeight="1">
      <c r="A14" s="149" t="s">
        <v>167</v>
      </c>
      <c r="B14" s="149"/>
      <c r="C14" s="150"/>
      <c r="D14" s="150"/>
      <c r="E14" s="150"/>
    </row>
    <row r="15" spans="1:7" s="88" customFormat="1" ht="38.25">
      <c r="A15" s="85" t="s">
        <v>160</v>
      </c>
      <c r="B15" s="85" t="s">
        <v>204</v>
      </c>
      <c r="C15" s="85" t="s">
        <v>218</v>
      </c>
      <c r="D15" s="85" t="s">
        <v>219</v>
      </c>
      <c r="E15" s="85" t="s">
        <v>220</v>
      </c>
      <c r="F15" s="86" t="s">
        <v>73</v>
      </c>
      <c r="G15" s="87" t="s">
        <v>73</v>
      </c>
    </row>
    <row r="16" spans="1:7" s="109" customFormat="1" ht="11.25">
      <c r="A16" s="104">
        <v>1</v>
      </c>
      <c r="B16" s="105">
        <v>2</v>
      </c>
      <c r="C16" s="106">
        <v>3</v>
      </c>
      <c r="D16" s="106">
        <v>4</v>
      </c>
      <c r="E16" s="106">
        <v>5</v>
      </c>
      <c r="F16" s="107" t="s">
        <v>74</v>
      </c>
      <c r="G16" s="108" t="s">
        <v>75</v>
      </c>
    </row>
    <row r="17" spans="1:7" ht="25.5">
      <c r="A17" s="123" t="s">
        <v>168</v>
      </c>
      <c r="B17" s="124">
        <v>0</v>
      </c>
      <c r="C17" s="124">
        <v>0</v>
      </c>
      <c r="D17" s="124">
        <v>0</v>
      </c>
      <c r="E17" s="124">
        <v>0</v>
      </c>
      <c r="F17" s="125">
        <v>0</v>
      </c>
      <c r="G17" s="126">
        <v>0</v>
      </c>
    </row>
    <row r="18" spans="1:7" ht="25.5">
      <c r="A18" s="123" t="s">
        <v>169</v>
      </c>
      <c r="B18" s="124">
        <v>0</v>
      </c>
      <c r="C18" s="124">
        <v>0</v>
      </c>
      <c r="D18" s="124">
        <v>0</v>
      </c>
      <c r="E18" s="124">
        <v>0</v>
      </c>
      <c r="F18" s="125">
        <v>0</v>
      </c>
      <c r="G18" s="126">
        <v>0</v>
      </c>
    </row>
    <row r="19" spans="1:7" ht="15" customHeight="1">
      <c r="A19" s="123" t="s">
        <v>170</v>
      </c>
      <c r="B19" s="124">
        <f>B17-B18</f>
        <v>0</v>
      </c>
      <c r="C19" s="124">
        <f>C17-C18</f>
        <v>0</v>
      </c>
      <c r="D19" s="124">
        <f>D17-D18</f>
        <v>0</v>
      </c>
      <c r="E19" s="124">
        <f>E17-E18</f>
        <v>0</v>
      </c>
      <c r="F19" s="125">
        <v>0</v>
      </c>
      <c r="G19" s="126"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51" t="s">
        <v>179</v>
      </c>
      <c r="B21" s="151"/>
      <c r="C21" s="151"/>
      <c r="D21" s="151"/>
      <c r="E21" s="8"/>
    </row>
    <row r="22" spans="1:7" ht="38.25">
      <c r="A22" s="131" t="s">
        <v>180</v>
      </c>
      <c r="B22" s="127">
        <v>41821.87</v>
      </c>
      <c r="C22" s="127">
        <v>32054.88</v>
      </c>
      <c r="D22" s="127">
        <v>32054.88</v>
      </c>
      <c r="E22" s="127">
        <v>32054.88</v>
      </c>
      <c r="F22" s="125">
        <f>E22/B22*100</f>
        <v>76.64621405020866</v>
      </c>
      <c r="G22" s="126">
        <f>E22/D22*100</f>
        <v>100</v>
      </c>
    </row>
    <row r="23" spans="1:7" ht="38.25">
      <c r="A23" s="131" t="s">
        <v>181</v>
      </c>
      <c r="B23" s="128">
        <f>B11+B19+B22</f>
        <v>32054.87999999978</v>
      </c>
      <c r="C23" s="128">
        <f>C11+C19+C22</f>
        <v>1.127773430198431E-10</v>
      </c>
      <c r="D23" s="128">
        <f>D11+D19+D22</f>
        <v>1.127773430198431E-10</v>
      </c>
      <c r="E23" s="128">
        <f>E11+E19+E22</f>
        <v>107187.7599999999</v>
      </c>
      <c r="F23" s="125">
        <f>E23/B23*100</f>
        <v>334.3882741099035</v>
      </c>
      <c r="G23" s="126">
        <v>0</v>
      </c>
    </row>
    <row r="24" ht="14.25" customHeight="1"/>
    <row r="25" spans="1:5" s="1" customFormat="1" ht="18" customHeight="1">
      <c r="A25" s="151" t="s">
        <v>182</v>
      </c>
      <c r="B25" s="151"/>
      <c r="C25" s="152"/>
      <c r="D25" s="152"/>
      <c r="E25" s="152"/>
    </row>
    <row r="26" spans="1:7" ht="25.5">
      <c r="A26" s="131" t="s">
        <v>183</v>
      </c>
      <c r="B26" s="129">
        <f>SUM(B22)</f>
        <v>41821.87</v>
      </c>
      <c r="C26" s="129">
        <f>SUM(C22)</f>
        <v>32054.88</v>
      </c>
      <c r="D26" s="129">
        <f>SUM(D22)</f>
        <v>32054.88</v>
      </c>
      <c r="E26" s="129">
        <f>SUM(E22)</f>
        <v>32054.88</v>
      </c>
      <c r="F26" s="125">
        <f>E26/B26*100</f>
        <v>76.64621405020866</v>
      </c>
      <c r="G26" s="126">
        <f>E26/D26*100</f>
        <v>100</v>
      </c>
    </row>
    <row r="27" spans="1:5" ht="12.75">
      <c r="A27" s="89"/>
      <c r="B27" s="90"/>
      <c r="C27" s="90"/>
      <c r="D27" s="90"/>
      <c r="E27" s="90"/>
    </row>
    <row r="28" spans="1:5" s="1" customFormat="1" ht="16.5" customHeight="1">
      <c r="A28" s="153" t="s">
        <v>171</v>
      </c>
      <c r="B28" s="153"/>
      <c r="C28" s="150"/>
      <c r="D28" s="150"/>
      <c r="E28" s="150"/>
    </row>
    <row r="29" spans="1:7" s="88" customFormat="1" ht="38.25">
      <c r="A29" s="91" t="s">
        <v>160</v>
      </c>
      <c r="B29" s="91" t="s">
        <v>204</v>
      </c>
      <c r="C29" s="91" t="s">
        <v>218</v>
      </c>
      <c r="D29" s="91" t="s">
        <v>219</v>
      </c>
      <c r="E29" s="91" t="s">
        <v>220</v>
      </c>
      <c r="F29" s="86" t="s">
        <v>73</v>
      </c>
      <c r="G29" s="87" t="s">
        <v>73</v>
      </c>
    </row>
    <row r="30" spans="1:7" s="109" customFormat="1" ht="11.25">
      <c r="A30" s="110">
        <v>1</v>
      </c>
      <c r="B30" s="105">
        <v>2</v>
      </c>
      <c r="C30" s="106">
        <v>3</v>
      </c>
      <c r="D30" s="106">
        <v>4</v>
      </c>
      <c r="E30" s="106">
        <v>5</v>
      </c>
      <c r="F30" s="107" t="s">
        <v>74</v>
      </c>
      <c r="G30" s="108" t="s">
        <v>75</v>
      </c>
    </row>
    <row r="31" spans="1:7" ht="15" customHeight="1">
      <c r="A31" s="130" t="s">
        <v>172</v>
      </c>
      <c r="B31" s="127">
        <f>SUM(B7)</f>
        <v>3907490.17</v>
      </c>
      <c r="C31" s="127">
        <f>SUM(C7)</f>
        <v>4413441.69</v>
      </c>
      <c r="D31" s="127">
        <f>SUM(D7)</f>
        <v>4413441.69</v>
      </c>
      <c r="E31" s="127">
        <f>SUM(E7)</f>
        <v>4294617.34</v>
      </c>
      <c r="F31" s="125">
        <f aca="true" t="shared" si="0" ref="F31:F37">E31/B31*100</f>
        <v>109.90731014430166</v>
      </c>
      <c r="G31" s="126">
        <f aca="true" t="shared" si="1" ref="G31:G37">E31/D31*100</f>
        <v>97.30767146489704</v>
      </c>
    </row>
    <row r="32" spans="1:7" ht="15" customHeight="1">
      <c r="A32" s="130" t="s">
        <v>173</v>
      </c>
      <c r="B32" s="127">
        <f>SUM(B22)</f>
        <v>41821.87</v>
      </c>
      <c r="C32" s="127">
        <f>SUM(C22)</f>
        <v>32054.88</v>
      </c>
      <c r="D32" s="127">
        <f>SUM(D22)</f>
        <v>32054.88</v>
      </c>
      <c r="E32" s="127">
        <f>SUM(E22)</f>
        <v>32054.88</v>
      </c>
      <c r="F32" s="125">
        <f t="shared" si="0"/>
        <v>76.64621405020866</v>
      </c>
      <c r="G32" s="126">
        <f t="shared" si="1"/>
        <v>100</v>
      </c>
    </row>
    <row r="33" spans="1:7" ht="25.5">
      <c r="A33" s="123" t="s">
        <v>174</v>
      </c>
      <c r="B33" s="124">
        <f>SUM(B17)</f>
        <v>0</v>
      </c>
      <c r="C33" s="124">
        <f>SUM(C17)</f>
        <v>0</v>
      </c>
      <c r="D33" s="124">
        <f>SUM(D17)</f>
        <v>0</v>
      </c>
      <c r="E33" s="124">
        <f>SUM(E17)</f>
        <v>0</v>
      </c>
      <c r="F33" s="125">
        <v>0</v>
      </c>
      <c r="G33" s="126">
        <v>0</v>
      </c>
    </row>
    <row r="34" spans="1:7" ht="15" customHeight="1">
      <c r="A34" s="123" t="s">
        <v>175</v>
      </c>
      <c r="B34" s="124">
        <f>SUM(B31:B33)</f>
        <v>3949312.04</v>
      </c>
      <c r="C34" s="124">
        <f>SUM(C31:C33)</f>
        <v>4445496.57</v>
      </c>
      <c r="D34" s="124">
        <f>SUM(D31:D33)</f>
        <v>4445496.57</v>
      </c>
      <c r="E34" s="124">
        <f>SUM(E31:E33)</f>
        <v>4326672.22</v>
      </c>
      <c r="F34" s="125">
        <f t="shared" si="0"/>
        <v>109.55508646007115</v>
      </c>
      <c r="G34" s="126">
        <f t="shared" si="1"/>
        <v>97.32708487951885</v>
      </c>
    </row>
    <row r="35" spans="1:7" ht="15" customHeight="1">
      <c r="A35" s="123" t="s">
        <v>176</v>
      </c>
      <c r="B35" s="124">
        <f>SUM(B10)</f>
        <v>3917257.16</v>
      </c>
      <c r="C35" s="124">
        <f>SUM(C10)</f>
        <v>4445496.57</v>
      </c>
      <c r="D35" s="124">
        <f>SUM(D10)</f>
        <v>4445496.57</v>
      </c>
      <c r="E35" s="124">
        <f>SUM(E10)</f>
        <v>4219484.46</v>
      </c>
      <c r="F35" s="125">
        <f t="shared" si="0"/>
        <v>107.71527851390792</v>
      </c>
      <c r="G35" s="126">
        <f t="shared" si="1"/>
        <v>94.91593106774121</v>
      </c>
    </row>
    <row r="36" spans="1:7" ht="25.5">
      <c r="A36" s="123" t="s">
        <v>177</v>
      </c>
      <c r="B36" s="124">
        <f>SUM(B18)</f>
        <v>0</v>
      </c>
      <c r="C36" s="124">
        <f>SUM(C18)</f>
        <v>0</v>
      </c>
      <c r="D36" s="124">
        <f>SUM(D18)</f>
        <v>0</v>
      </c>
      <c r="E36" s="124">
        <f>SUM(E18)</f>
        <v>0</v>
      </c>
      <c r="F36" s="125">
        <v>0</v>
      </c>
      <c r="G36" s="126">
        <v>0</v>
      </c>
    </row>
    <row r="37" spans="1:7" ht="25.5">
      <c r="A37" s="123" t="s">
        <v>178</v>
      </c>
      <c r="B37" s="124">
        <f>SUM(B35:B36)</f>
        <v>3917257.16</v>
      </c>
      <c r="C37" s="124">
        <f>SUM(C35:C36)</f>
        <v>4445496.57</v>
      </c>
      <c r="D37" s="124">
        <f>SUM(D35:D36)</f>
        <v>4445496.57</v>
      </c>
      <c r="E37" s="124">
        <f>SUM(E35:E36)</f>
        <v>4219484.46</v>
      </c>
      <c r="F37" s="125">
        <f t="shared" si="0"/>
        <v>107.71527851390792</v>
      </c>
      <c r="G37" s="126">
        <f t="shared" si="1"/>
        <v>94.91593106774121</v>
      </c>
    </row>
    <row r="38" ht="409.5" customHeight="1" hidden="1"/>
    <row r="39" ht="25.5" customHeight="1"/>
    <row r="40" ht="12.75">
      <c r="A40" s="3" t="s">
        <v>291</v>
      </c>
    </row>
    <row r="41" spans="1:5" ht="12.75">
      <c r="A41" s="3" t="s">
        <v>294</v>
      </c>
      <c r="E41" s="3" t="s">
        <v>292</v>
      </c>
    </row>
    <row r="42" spans="1:5" ht="12.75">
      <c r="A42" s="3" t="s">
        <v>299</v>
      </c>
      <c r="E42" s="3" t="s">
        <v>293</v>
      </c>
    </row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28125" style="0" customWidth="1"/>
    <col min="2" max="2" width="42.28125" style="0" customWidth="1"/>
    <col min="3" max="6" width="15.421875" style="0" customWidth="1"/>
    <col min="7" max="8" width="14.28125" style="0" customWidth="1"/>
  </cols>
  <sheetData>
    <row r="1" spans="1:8" ht="30" customHeight="1">
      <c r="A1" s="155" t="s">
        <v>217</v>
      </c>
      <c r="B1" s="155"/>
      <c r="C1" s="155"/>
      <c r="D1" s="155"/>
      <c r="E1" s="155"/>
      <c r="F1" s="155"/>
      <c r="G1" s="155"/>
      <c r="H1" s="155"/>
    </row>
    <row r="2" spans="1:8" ht="42" customHeight="1">
      <c r="A2" s="41" t="s">
        <v>71</v>
      </c>
      <c r="B2" s="15" t="s">
        <v>72</v>
      </c>
      <c r="C2" s="16" t="s">
        <v>200</v>
      </c>
      <c r="D2" s="17" t="s">
        <v>213</v>
      </c>
      <c r="E2" s="17" t="s">
        <v>214</v>
      </c>
      <c r="F2" s="17" t="s">
        <v>216</v>
      </c>
      <c r="G2" s="4" t="s">
        <v>73</v>
      </c>
      <c r="H2" s="4" t="s">
        <v>73</v>
      </c>
    </row>
    <row r="3" spans="1:8" s="114" customFormat="1" ht="11.25">
      <c r="A3" s="156">
        <v>1</v>
      </c>
      <c r="B3" s="157"/>
      <c r="C3" s="111">
        <v>2</v>
      </c>
      <c r="D3" s="112">
        <v>3</v>
      </c>
      <c r="E3" s="112">
        <v>4</v>
      </c>
      <c r="F3" s="112">
        <v>5</v>
      </c>
      <c r="G3" s="113" t="s">
        <v>74</v>
      </c>
      <c r="H3" s="113" t="s">
        <v>75</v>
      </c>
    </row>
    <row r="4" spans="1:8" ht="30" customHeight="1">
      <c r="A4" s="51">
        <v>6</v>
      </c>
      <c r="B4" s="52" t="s">
        <v>196</v>
      </c>
      <c r="C4" s="80">
        <f>SUM(C5,C13,C16,C19,C26)</f>
        <v>3907490.17</v>
      </c>
      <c r="D4" s="80">
        <f>SUM(D5,D13,D16,D19,D26)</f>
        <v>4413441.69</v>
      </c>
      <c r="E4" s="80">
        <f>SUM(E5,E13,E16,E19,E26)</f>
        <v>4413441.69</v>
      </c>
      <c r="F4" s="80">
        <f>SUM(F5,F13,F16,F19,F26)</f>
        <v>4294617.340000001</v>
      </c>
      <c r="G4" s="49">
        <f>F4/C4*100</f>
        <v>109.90731014430169</v>
      </c>
      <c r="H4" s="49">
        <f>F4/E4*100</f>
        <v>97.30767146489706</v>
      </c>
    </row>
    <row r="5" spans="1:8" ht="30" customHeight="1">
      <c r="A5" s="18">
        <v>63</v>
      </c>
      <c r="B5" s="19" t="s">
        <v>83</v>
      </c>
      <c r="C5" s="28">
        <f>SUM(C6,C8,C11)</f>
        <v>3378472.21</v>
      </c>
      <c r="D5" s="28">
        <f>SUM(D6,D8,D11)</f>
        <v>3818797.99</v>
      </c>
      <c r="E5" s="28">
        <f>SUM(E6,E8,E11)</f>
        <v>3818797.99</v>
      </c>
      <c r="F5" s="28">
        <f>SUM(F6,F8,F11)</f>
        <v>3754380.8000000003</v>
      </c>
      <c r="G5" s="7">
        <f aca="true" t="shared" si="0" ref="G5:G42">F5/C5*100</f>
        <v>111.1265852324415</v>
      </c>
      <c r="H5" s="7">
        <f>F5/E5*100</f>
        <v>98.31315533922756</v>
      </c>
    </row>
    <row r="6" spans="1:8" ht="30" customHeight="1">
      <c r="A6" s="18">
        <v>632</v>
      </c>
      <c r="B6" s="19" t="s">
        <v>221</v>
      </c>
      <c r="C6" s="28">
        <f>C7</f>
        <v>0</v>
      </c>
      <c r="D6" s="28">
        <v>45000</v>
      </c>
      <c r="E6" s="28">
        <v>45000</v>
      </c>
      <c r="F6" s="28">
        <f>F7</f>
        <v>44019.96</v>
      </c>
      <c r="G6" s="7">
        <v>0</v>
      </c>
      <c r="H6" s="7">
        <f>F6/E6*100</f>
        <v>97.82213333333333</v>
      </c>
    </row>
    <row r="7" spans="1:8" ht="30" customHeight="1">
      <c r="A7" s="22">
        <v>6323</v>
      </c>
      <c r="B7" s="23" t="s">
        <v>290</v>
      </c>
      <c r="C7" s="29">
        <v>0</v>
      </c>
      <c r="D7" s="29"/>
      <c r="E7" s="29"/>
      <c r="F7" s="29">
        <v>44019.96</v>
      </c>
      <c r="G7" s="7">
        <v>0</v>
      </c>
      <c r="H7" s="9"/>
    </row>
    <row r="8" spans="1:8" ht="30" customHeight="1">
      <c r="A8" s="18">
        <v>636</v>
      </c>
      <c r="B8" s="19" t="s">
        <v>84</v>
      </c>
      <c r="C8" s="28">
        <f>SUM(C9:C10)</f>
        <v>3358622.44</v>
      </c>
      <c r="D8" s="28">
        <v>3710502.99</v>
      </c>
      <c r="E8" s="28">
        <v>3710502.99</v>
      </c>
      <c r="F8" s="28">
        <f>SUM(F9:F10)</f>
        <v>3666782.35</v>
      </c>
      <c r="G8" s="7">
        <f t="shared" si="0"/>
        <v>109.17518761054905</v>
      </c>
      <c r="H8" s="7">
        <f>F8/E8*100</f>
        <v>98.8217058410186</v>
      </c>
    </row>
    <row r="9" spans="1:8" ht="30" customHeight="1">
      <c r="A9" s="22">
        <v>6361</v>
      </c>
      <c r="B9" s="23" t="s">
        <v>133</v>
      </c>
      <c r="C9" s="29">
        <v>3357022.44</v>
      </c>
      <c r="D9" s="29"/>
      <c r="E9" s="29"/>
      <c r="F9" s="29">
        <v>3664032.35</v>
      </c>
      <c r="G9" s="7">
        <f t="shared" si="0"/>
        <v>109.14530407488132</v>
      </c>
      <c r="H9" s="7"/>
    </row>
    <row r="10" spans="1:8" ht="30" customHeight="1">
      <c r="A10" s="22">
        <v>6362</v>
      </c>
      <c r="B10" s="23" t="s">
        <v>134</v>
      </c>
      <c r="C10" s="29">
        <v>1600</v>
      </c>
      <c r="D10" s="29"/>
      <c r="E10" s="29"/>
      <c r="F10" s="29">
        <v>2750</v>
      </c>
      <c r="G10" s="7">
        <f t="shared" si="0"/>
        <v>171.875</v>
      </c>
      <c r="H10" s="7"/>
    </row>
    <row r="11" spans="1:8" ht="30" customHeight="1">
      <c r="A11" s="18">
        <v>638</v>
      </c>
      <c r="B11" s="19" t="s">
        <v>135</v>
      </c>
      <c r="C11" s="28">
        <f>C12</f>
        <v>19849.77</v>
      </c>
      <c r="D11" s="28">
        <v>63295</v>
      </c>
      <c r="E11" s="28">
        <v>63295</v>
      </c>
      <c r="F11" s="28">
        <f>F12</f>
        <v>43578.49</v>
      </c>
      <c r="G11" s="7">
        <f t="shared" si="0"/>
        <v>219.5415362495384</v>
      </c>
      <c r="H11" s="7">
        <f>F11/E11*100</f>
        <v>68.84981436132395</v>
      </c>
    </row>
    <row r="12" spans="1:8" ht="30" customHeight="1">
      <c r="A12" s="22">
        <v>6381</v>
      </c>
      <c r="B12" s="23" t="s">
        <v>297</v>
      </c>
      <c r="C12" s="29">
        <v>19849.77</v>
      </c>
      <c r="D12" s="29"/>
      <c r="E12" s="29"/>
      <c r="F12" s="29">
        <v>43578.49</v>
      </c>
      <c r="G12" s="7">
        <f t="shared" si="0"/>
        <v>219.5415362495384</v>
      </c>
      <c r="H12" s="7"/>
    </row>
    <row r="13" spans="1:8" ht="30" customHeight="1">
      <c r="A13" s="18">
        <v>64</v>
      </c>
      <c r="B13" s="19" t="s">
        <v>137</v>
      </c>
      <c r="C13" s="28">
        <f>SUM(C14)</f>
        <v>8.8</v>
      </c>
      <c r="D13" s="28">
        <f>SUM(D14)</f>
        <v>20</v>
      </c>
      <c r="E13" s="28">
        <f>SUM(E14)</f>
        <v>20</v>
      </c>
      <c r="F13" s="28">
        <f>SUM(F14)</f>
        <v>3.49</v>
      </c>
      <c r="G13" s="7">
        <f t="shared" si="0"/>
        <v>39.659090909090914</v>
      </c>
      <c r="H13" s="7">
        <f>F13/E13*100</f>
        <v>17.450000000000003</v>
      </c>
    </row>
    <row r="14" spans="1:8" ht="30" customHeight="1">
      <c r="A14" s="18">
        <v>641</v>
      </c>
      <c r="B14" s="19" t="s">
        <v>138</v>
      </c>
      <c r="C14" s="28">
        <f>C15</f>
        <v>8.8</v>
      </c>
      <c r="D14" s="28">
        <v>20</v>
      </c>
      <c r="E14" s="28">
        <v>20</v>
      </c>
      <c r="F14" s="28">
        <f>F15</f>
        <v>3.49</v>
      </c>
      <c r="G14" s="7">
        <f t="shared" si="0"/>
        <v>39.659090909090914</v>
      </c>
      <c r="H14" s="7">
        <f>F14/E14*100</f>
        <v>17.450000000000003</v>
      </c>
    </row>
    <row r="15" spans="1:8" ht="30" customHeight="1">
      <c r="A15" s="22">
        <v>6413</v>
      </c>
      <c r="B15" s="23" t="s">
        <v>149</v>
      </c>
      <c r="C15" s="29">
        <v>8.8</v>
      </c>
      <c r="D15" s="29"/>
      <c r="E15" s="29"/>
      <c r="F15" s="29">
        <v>3.49</v>
      </c>
      <c r="G15" s="7">
        <f t="shared" si="0"/>
        <v>39.659090909090914</v>
      </c>
      <c r="H15" s="9"/>
    </row>
    <row r="16" spans="1:8" ht="30" customHeight="1">
      <c r="A16" s="18">
        <v>65</v>
      </c>
      <c r="B16" s="19" t="s">
        <v>139</v>
      </c>
      <c r="C16" s="28">
        <f>C17</f>
        <v>81147</v>
      </c>
      <c r="D16" s="28">
        <f aca="true" t="shared" si="1" ref="D16:F17">D17</f>
        <v>85700</v>
      </c>
      <c r="E16" s="28">
        <f t="shared" si="1"/>
        <v>85700</v>
      </c>
      <c r="F16" s="28">
        <f t="shared" si="1"/>
        <v>76786</v>
      </c>
      <c r="G16" s="7">
        <f t="shared" si="0"/>
        <v>94.62580255585542</v>
      </c>
      <c r="H16" s="7">
        <f aca="true" t="shared" si="2" ref="H16:H27">F16/E16*100</f>
        <v>89.59859976662777</v>
      </c>
    </row>
    <row r="17" spans="1:8" ht="30" customHeight="1">
      <c r="A17" s="18">
        <v>652</v>
      </c>
      <c r="B17" s="19" t="s">
        <v>81</v>
      </c>
      <c r="C17" s="28">
        <f>C18</f>
        <v>81147</v>
      </c>
      <c r="D17" s="28">
        <v>85700</v>
      </c>
      <c r="E17" s="28">
        <v>85700</v>
      </c>
      <c r="F17" s="28">
        <f t="shared" si="1"/>
        <v>76786</v>
      </c>
      <c r="G17" s="7">
        <f t="shared" si="0"/>
        <v>94.62580255585542</v>
      </c>
      <c r="H17" s="7">
        <f t="shared" si="2"/>
        <v>89.59859976662777</v>
      </c>
    </row>
    <row r="18" spans="1:8" ht="30" customHeight="1">
      <c r="A18" s="22">
        <v>6526</v>
      </c>
      <c r="B18" s="23" t="s">
        <v>82</v>
      </c>
      <c r="C18" s="29">
        <v>81147</v>
      </c>
      <c r="D18" s="29"/>
      <c r="E18" s="29"/>
      <c r="F18" s="29">
        <v>76786</v>
      </c>
      <c r="G18" s="7">
        <f t="shared" si="0"/>
        <v>94.62580255585542</v>
      </c>
      <c r="H18" s="7"/>
    </row>
    <row r="19" spans="1:8" ht="30" customHeight="1">
      <c r="A19" s="18">
        <v>66</v>
      </c>
      <c r="B19" s="19" t="s">
        <v>79</v>
      </c>
      <c r="C19" s="28">
        <f>SUM(C20,C23)</f>
        <v>12529.47</v>
      </c>
      <c r="D19" s="28">
        <f>SUM(D20,D23)</f>
        <v>20628</v>
      </c>
      <c r="E19" s="28">
        <f>SUM(E20,E23)</f>
        <v>20628</v>
      </c>
      <c r="F19" s="28">
        <f>SUM(F20,F23)</f>
        <v>30405</v>
      </c>
      <c r="G19" s="7">
        <f t="shared" si="0"/>
        <v>242.6678861915149</v>
      </c>
      <c r="H19" s="7">
        <f t="shared" si="2"/>
        <v>147.39674229203027</v>
      </c>
    </row>
    <row r="20" spans="1:8" ht="30" customHeight="1">
      <c r="A20" s="18">
        <v>661</v>
      </c>
      <c r="B20" s="19" t="s">
        <v>140</v>
      </c>
      <c r="C20" s="28">
        <f>C22</f>
        <v>0</v>
      </c>
      <c r="D20" s="28">
        <v>4000</v>
      </c>
      <c r="E20" s="28">
        <v>4000</v>
      </c>
      <c r="F20" s="28">
        <f>F22</f>
        <v>0</v>
      </c>
      <c r="G20" s="7">
        <v>0</v>
      </c>
      <c r="H20" s="7">
        <f t="shared" si="2"/>
        <v>0</v>
      </c>
    </row>
    <row r="21" spans="1:8" ht="30" customHeight="1">
      <c r="A21" s="22">
        <v>6614</v>
      </c>
      <c r="B21" s="23" t="s">
        <v>223</v>
      </c>
      <c r="C21" s="29">
        <v>0</v>
      </c>
      <c r="D21" s="29"/>
      <c r="E21" s="29"/>
      <c r="F21" s="29">
        <v>0</v>
      </c>
      <c r="G21" s="7">
        <v>0</v>
      </c>
      <c r="H21" s="9"/>
    </row>
    <row r="22" spans="1:8" ht="30" customHeight="1">
      <c r="A22" s="22">
        <v>6615</v>
      </c>
      <c r="B22" s="23" t="s">
        <v>222</v>
      </c>
      <c r="C22" s="29">
        <v>0</v>
      </c>
      <c r="D22" s="29"/>
      <c r="E22" s="29"/>
      <c r="F22" s="29">
        <v>0</v>
      </c>
      <c r="G22" s="7">
        <v>0</v>
      </c>
      <c r="H22" s="7"/>
    </row>
    <row r="23" spans="1:8" ht="30" customHeight="1">
      <c r="A23" s="18">
        <v>663</v>
      </c>
      <c r="B23" s="19" t="s">
        <v>80</v>
      </c>
      <c r="C23" s="28">
        <f>SUM(C24:C25)</f>
        <v>12529.47</v>
      </c>
      <c r="D23" s="28">
        <v>16628</v>
      </c>
      <c r="E23" s="28">
        <v>16628</v>
      </c>
      <c r="F23" s="28">
        <f>SUM(F24:F25)</f>
        <v>30405</v>
      </c>
      <c r="G23" s="7">
        <f t="shared" si="0"/>
        <v>242.6678861915149</v>
      </c>
      <c r="H23" s="7">
        <f t="shared" si="2"/>
        <v>182.8542217945634</v>
      </c>
    </row>
    <row r="24" spans="1:8" ht="30" customHeight="1">
      <c r="A24" s="22">
        <v>6631</v>
      </c>
      <c r="B24" s="23" t="s">
        <v>141</v>
      </c>
      <c r="C24" s="29">
        <v>1200</v>
      </c>
      <c r="D24" s="29"/>
      <c r="E24" s="29"/>
      <c r="F24" s="29">
        <v>0</v>
      </c>
      <c r="G24" s="7">
        <f>F24/C24*100</f>
        <v>0</v>
      </c>
      <c r="H24" s="7"/>
    </row>
    <row r="25" spans="1:8" ht="30" customHeight="1">
      <c r="A25" s="22">
        <v>6632</v>
      </c>
      <c r="B25" s="23" t="s">
        <v>224</v>
      </c>
      <c r="C25" s="29">
        <v>11329.47</v>
      </c>
      <c r="D25" s="29"/>
      <c r="E25" s="29"/>
      <c r="F25" s="29">
        <v>30405</v>
      </c>
      <c r="G25" s="7">
        <f t="shared" si="0"/>
        <v>268.3708946667408</v>
      </c>
      <c r="H25" s="7"/>
    </row>
    <row r="26" spans="1:8" ht="30" customHeight="1">
      <c r="A26" s="18">
        <v>67</v>
      </c>
      <c r="B26" s="19" t="s">
        <v>76</v>
      </c>
      <c r="C26" s="28">
        <f>C27</f>
        <v>435332.69</v>
      </c>
      <c r="D26" s="28">
        <f>D27</f>
        <v>488295.7</v>
      </c>
      <c r="E26" s="28">
        <f>E27</f>
        <v>488295.7</v>
      </c>
      <c r="F26" s="28">
        <f>F27</f>
        <v>433042.05</v>
      </c>
      <c r="G26" s="7">
        <f t="shared" si="0"/>
        <v>99.4738185179707</v>
      </c>
      <c r="H26" s="7">
        <f t="shared" si="2"/>
        <v>88.68438734971453</v>
      </c>
    </row>
    <row r="27" spans="1:8" ht="30" customHeight="1">
      <c r="A27" s="18">
        <v>671</v>
      </c>
      <c r="B27" s="19" t="s">
        <v>136</v>
      </c>
      <c r="C27" s="28">
        <f>SUM(C28:C29)</f>
        <v>435332.69</v>
      </c>
      <c r="D27" s="28">
        <v>488295.7</v>
      </c>
      <c r="E27" s="28">
        <v>488295.7</v>
      </c>
      <c r="F27" s="28">
        <f>SUM(F28:F29)</f>
        <v>433042.05</v>
      </c>
      <c r="G27" s="7">
        <f t="shared" si="0"/>
        <v>99.4738185179707</v>
      </c>
      <c r="H27" s="7">
        <f t="shared" si="2"/>
        <v>88.68438734971453</v>
      </c>
    </row>
    <row r="28" spans="1:8" ht="30" customHeight="1">
      <c r="A28" s="22">
        <v>6711</v>
      </c>
      <c r="B28" s="23" t="s">
        <v>77</v>
      </c>
      <c r="C28" s="29">
        <v>355482.69</v>
      </c>
      <c r="D28" s="29"/>
      <c r="E28" s="29"/>
      <c r="F28" s="29">
        <v>410667.05</v>
      </c>
      <c r="G28" s="7">
        <f t="shared" si="0"/>
        <v>115.52378260668614</v>
      </c>
      <c r="H28" s="7"/>
    </row>
    <row r="29" spans="1:8" ht="30" customHeight="1">
      <c r="A29" s="22">
        <v>6712</v>
      </c>
      <c r="B29" s="45" t="s">
        <v>78</v>
      </c>
      <c r="C29" s="29">
        <v>79850</v>
      </c>
      <c r="D29" s="29"/>
      <c r="E29" s="29"/>
      <c r="F29" s="29">
        <v>22375</v>
      </c>
      <c r="G29" s="7">
        <f t="shared" si="0"/>
        <v>28.02128991859737</v>
      </c>
      <c r="H29" s="7"/>
    </row>
    <row r="30" spans="1:8" ht="30" customHeight="1">
      <c r="A30" s="132">
        <v>7</v>
      </c>
      <c r="B30" s="133" t="s">
        <v>184</v>
      </c>
      <c r="C30" s="81">
        <f>SUM(C31,C33)</f>
        <v>0</v>
      </c>
      <c r="D30" s="81">
        <f>SUM(D31,D33)</f>
        <v>0</v>
      </c>
      <c r="E30" s="81">
        <f>SUM(E31,E33)</f>
        <v>0</v>
      </c>
      <c r="F30" s="81">
        <f>SUM(F31,F33)</f>
        <v>0</v>
      </c>
      <c r="G30" s="49">
        <v>0</v>
      </c>
      <c r="H30" s="49">
        <v>0</v>
      </c>
    </row>
    <row r="31" spans="1:8" ht="30" customHeight="1">
      <c r="A31" s="134">
        <v>71</v>
      </c>
      <c r="B31" s="135" t="s">
        <v>185</v>
      </c>
      <c r="C31" s="82">
        <f>C32</f>
        <v>0</v>
      </c>
      <c r="D31" s="82">
        <f>D32</f>
        <v>0</v>
      </c>
      <c r="E31" s="82">
        <f>E32</f>
        <v>0</v>
      </c>
      <c r="F31" s="82">
        <f>F32</f>
        <v>0</v>
      </c>
      <c r="G31" s="7">
        <v>0</v>
      </c>
      <c r="H31" s="7">
        <v>0</v>
      </c>
    </row>
    <row r="32" spans="1:8" ht="30" customHeight="1">
      <c r="A32" s="136">
        <v>711</v>
      </c>
      <c r="B32" s="137" t="s">
        <v>186</v>
      </c>
      <c r="C32" s="83">
        <v>0</v>
      </c>
      <c r="D32" s="29"/>
      <c r="E32" s="29"/>
      <c r="F32" s="29"/>
      <c r="G32" s="7">
        <v>0</v>
      </c>
      <c r="H32" s="7"/>
    </row>
    <row r="33" spans="1:8" ht="30" customHeight="1">
      <c r="A33" s="134">
        <v>72</v>
      </c>
      <c r="B33" s="135" t="s">
        <v>187</v>
      </c>
      <c r="C33" s="82">
        <f>SUM(C34:C34)</f>
        <v>0</v>
      </c>
      <c r="D33" s="82">
        <f>SUM(D34:D34)</f>
        <v>0</v>
      </c>
      <c r="E33" s="82">
        <f>SUM(E34:E34)</f>
        <v>0</v>
      </c>
      <c r="F33" s="82">
        <f>SUM(F34:F34)</f>
        <v>0</v>
      </c>
      <c r="G33" s="7">
        <v>0</v>
      </c>
      <c r="H33" s="7">
        <v>0</v>
      </c>
    </row>
    <row r="34" spans="1:8" ht="30" customHeight="1">
      <c r="A34" s="136">
        <v>722</v>
      </c>
      <c r="B34" s="137" t="s">
        <v>188</v>
      </c>
      <c r="C34" s="83">
        <v>0</v>
      </c>
      <c r="D34" s="29"/>
      <c r="E34" s="29"/>
      <c r="F34" s="29"/>
      <c r="G34" s="7">
        <v>0</v>
      </c>
      <c r="H34" s="7"/>
    </row>
    <row r="35" spans="1:8" ht="30" customHeight="1">
      <c r="A35" s="138">
        <v>8</v>
      </c>
      <c r="B35" s="133" t="s">
        <v>189</v>
      </c>
      <c r="C35" s="80">
        <f>SUM(C36,C38,C40)</f>
        <v>0</v>
      </c>
      <c r="D35" s="80">
        <f>SUM(D36,D38,D40)</f>
        <v>0</v>
      </c>
      <c r="E35" s="80">
        <f>SUM(E36,E38,E40)</f>
        <v>0</v>
      </c>
      <c r="F35" s="80">
        <f>SUM(F36,F38,F40)</f>
        <v>0</v>
      </c>
      <c r="G35" s="49">
        <v>0</v>
      </c>
      <c r="H35" s="49">
        <v>0</v>
      </c>
    </row>
    <row r="36" spans="1:8" ht="30" customHeight="1">
      <c r="A36" s="139">
        <v>81</v>
      </c>
      <c r="B36" s="135" t="s">
        <v>190</v>
      </c>
      <c r="C36" s="28">
        <f>SUM(C37:C37)</f>
        <v>0</v>
      </c>
      <c r="D36" s="28">
        <f>SUM(D37:D37)</f>
        <v>0</v>
      </c>
      <c r="E36" s="28">
        <f>SUM(E37:E37)</f>
        <v>0</v>
      </c>
      <c r="F36" s="28">
        <f>SUM(F37:F37)</f>
        <v>0</v>
      </c>
      <c r="G36" s="7">
        <v>0</v>
      </c>
      <c r="H36" s="7">
        <v>0</v>
      </c>
    </row>
    <row r="37" spans="1:8" ht="30" customHeight="1">
      <c r="A37" s="140">
        <v>818</v>
      </c>
      <c r="B37" s="137" t="s">
        <v>191</v>
      </c>
      <c r="C37" s="29">
        <v>0</v>
      </c>
      <c r="D37" s="29"/>
      <c r="E37" s="29"/>
      <c r="F37" s="29"/>
      <c r="G37" s="7">
        <v>0</v>
      </c>
      <c r="H37" s="7"/>
    </row>
    <row r="38" spans="1:8" ht="30" customHeight="1">
      <c r="A38" s="139">
        <v>83</v>
      </c>
      <c r="B38" s="135" t="s">
        <v>192</v>
      </c>
      <c r="C38" s="28">
        <f>C39</f>
        <v>0</v>
      </c>
      <c r="D38" s="28">
        <f>D39</f>
        <v>0</v>
      </c>
      <c r="E38" s="28">
        <f>E39</f>
        <v>0</v>
      </c>
      <c r="F38" s="28"/>
      <c r="G38" s="7">
        <v>0</v>
      </c>
      <c r="H38" s="7">
        <v>0</v>
      </c>
    </row>
    <row r="39" spans="1:8" ht="30" customHeight="1">
      <c r="A39" s="140">
        <v>832</v>
      </c>
      <c r="B39" s="137" t="s">
        <v>193</v>
      </c>
      <c r="C39" s="29">
        <v>0</v>
      </c>
      <c r="D39" s="29"/>
      <c r="E39" s="29"/>
      <c r="F39" s="29"/>
      <c r="G39" s="7">
        <v>0</v>
      </c>
      <c r="H39" s="7"/>
    </row>
    <row r="40" spans="1:8" ht="30" customHeight="1">
      <c r="A40" s="139">
        <v>84</v>
      </c>
      <c r="B40" s="135" t="s">
        <v>194</v>
      </c>
      <c r="C40" s="28">
        <f>SUM(C41:C41)</f>
        <v>0</v>
      </c>
      <c r="D40" s="28">
        <f>SUM(D41:D41)</f>
        <v>0</v>
      </c>
      <c r="E40" s="28">
        <f>SUM(E41:E41)</f>
        <v>0</v>
      </c>
      <c r="F40" s="28"/>
      <c r="G40" s="7">
        <v>0</v>
      </c>
      <c r="H40" s="7">
        <v>0</v>
      </c>
    </row>
    <row r="41" spans="1:8" ht="30" customHeight="1">
      <c r="A41" s="140">
        <v>844</v>
      </c>
      <c r="B41" s="137" t="s">
        <v>195</v>
      </c>
      <c r="C41" s="29">
        <v>0</v>
      </c>
      <c r="D41" s="29"/>
      <c r="E41" s="29"/>
      <c r="F41" s="29"/>
      <c r="G41" s="7">
        <v>0</v>
      </c>
      <c r="H41" s="7"/>
    </row>
    <row r="42" spans="1:8" ht="30" customHeight="1">
      <c r="A42" s="53" t="s">
        <v>85</v>
      </c>
      <c r="B42" s="54"/>
      <c r="C42" s="84">
        <f>SUM(C4,C30,C35)</f>
        <v>3907490.17</v>
      </c>
      <c r="D42" s="84">
        <f>SUM(D4,D30,D35)</f>
        <v>4413441.69</v>
      </c>
      <c r="E42" s="84">
        <f>SUM(E4,E30,E35)</f>
        <v>4413441.69</v>
      </c>
      <c r="F42" s="84">
        <f>SUM(F4,F30,F35)</f>
        <v>4294617.340000001</v>
      </c>
      <c r="G42" s="49">
        <f t="shared" si="0"/>
        <v>109.90731014430169</v>
      </c>
      <c r="H42" s="49">
        <f>F42/E42*100</f>
        <v>97.30767146489706</v>
      </c>
    </row>
    <row r="43" spans="1:8" ht="30" customHeight="1">
      <c r="A43" s="42"/>
      <c r="B43" s="26"/>
      <c r="C43" s="33"/>
      <c r="D43" s="33"/>
      <c r="E43" s="33"/>
      <c r="F43" s="33"/>
      <c r="G43" s="27"/>
      <c r="H43" s="27"/>
    </row>
    <row r="44" spans="1:8" ht="20.25" customHeight="1">
      <c r="A44" s="158" t="s">
        <v>142</v>
      </c>
      <c r="B44" s="158"/>
      <c r="C44" s="158"/>
      <c r="D44" s="158"/>
      <c r="E44" s="158"/>
      <c r="F44" s="158"/>
      <c r="G44" s="158"/>
      <c r="H44" s="158"/>
    </row>
    <row r="45" spans="1:8" ht="44.25" customHeight="1">
      <c r="A45" s="14" t="s">
        <v>201</v>
      </c>
      <c r="B45" s="15" t="s">
        <v>202</v>
      </c>
      <c r="C45" s="16" t="s">
        <v>200</v>
      </c>
      <c r="D45" s="17" t="s">
        <v>209</v>
      </c>
      <c r="E45" s="17" t="s">
        <v>210</v>
      </c>
      <c r="F45" s="17" t="s">
        <v>216</v>
      </c>
      <c r="G45" s="5" t="s">
        <v>73</v>
      </c>
      <c r="H45" s="5" t="s">
        <v>73</v>
      </c>
    </row>
    <row r="46" spans="1:8" s="114" customFormat="1" ht="11.25" customHeight="1">
      <c r="A46" s="159">
        <v>1</v>
      </c>
      <c r="B46" s="159"/>
      <c r="C46" s="111">
        <v>2</v>
      </c>
      <c r="D46" s="112">
        <v>3</v>
      </c>
      <c r="E46" s="112">
        <v>4</v>
      </c>
      <c r="F46" s="112">
        <v>5</v>
      </c>
      <c r="G46" s="113" t="s">
        <v>74</v>
      </c>
      <c r="H46" s="113" t="s">
        <v>75</v>
      </c>
    </row>
    <row r="47" spans="1:8" ht="20.25" customHeight="1">
      <c r="A47" s="30">
        <v>1</v>
      </c>
      <c r="B47" s="30" t="s">
        <v>143</v>
      </c>
      <c r="C47" s="25">
        <v>3793804.9</v>
      </c>
      <c r="D47" s="25">
        <v>4241443.69</v>
      </c>
      <c r="E47" s="25">
        <v>4241443.69</v>
      </c>
      <c r="F47" s="25">
        <v>4123402.89</v>
      </c>
      <c r="G47" s="7">
        <f aca="true" t="shared" si="3" ref="G47:G52">F47/C47*100</f>
        <v>108.68779493642387</v>
      </c>
      <c r="H47" s="7">
        <f aca="true" t="shared" si="4" ref="H47:H52">F47/E47*100</f>
        <v>97.21696647114982</v>
      </c>
    </row>
    <row r="48" spans="1:8" ht="20.25" customHeight="1">
      <c r="A48" s="30">
        <v>2</v>
      </c>
      <c r="B48" s="30" t="s">
        <v>147</v>
      </c>
      <c r="C48" s="25">
        <v>8.8</v>
      </c>
      <c r="D48" s="25">
        <v>4020</v>
      </c>
      <c r="E48" s="25">
        <v>4020</v>
      </c>
      <c r="F48" s="25">
        <v>3.49</v>
      </c>
      <c r="G48" s="7">
        <f t="shared" si="3"/>
        <v>39.659090909090914</v>
      </c>
      <c r="H48" s="7">
        <f t="shared" si="4"/>
        <v>0.08681592039800996</v>
      </c>
    </row>
    <row r="49" spans="1:8" ht="20.25" customHeight="1">
      <c r="A49" s="30">
        <v>3</v>
      </c>
      <c r="B49" s="30" t="s">
        <v>144</v>
      </c>
      <c r="C49" s="25">
        <v>12529.47</v>
      </c>
      <c r="D49" s="25">
        <v>16628</v>
      </c>
      <c r="E49" s="25">
        <v>16628</v>
      </c>
      <c r="F49" s="25">
        <v>30405</v>
      </c>
      <c r="G49" s="7">
        <f t="shared" si="3"/>
        <v>242.6678861915149</v>
      </c>
      <c r="H49" s="7">
        <f t="shared" si="4"/>
        <v>182.8542217945634</v>
      </c>
    </row>
    <row r="50" spans="1:8" ht="20.25" customHeight="1">
      <c r="A50" s="30">
        <v>4</v>
      </c>
      <c r="B50" s="30" t="s">
        <v>145</v>
      </c>
      <c r="C50" s="25">
        <v>81147</v>
      </c>
      <c r="D50" s="25">
        <v>85700</v>
      </c>
      <c r="E50" s="25">
        <v>85700</v>
      </c>
      <c r="F50" s="25">
        <v>76786</v>
      </c>
      <c r="G50" s="7">
        <f t="shared" si="3"/>
        <v>94.62580255585542</v>
      </c>
      <c r="H50" s="7">
        <f t="shared" si="4"/>
        <v>89.59859976662777</v>
      </c>
    </row>
    <row r="51" spans="1:8" ht="20.25" customHeight="1">
      <c r="A51" s="30">
        <v>5</v>
      </c>
      <c r="B51" s="30" t="s">
        <v>146</v>
      </c>
      <c r="C51" s="25">
        <v>20000</v>
      </c>
      <c r="D51" s="25">
        <v>65650</v>
      </c>
      <c r="E51" s="25">
        <v>65650</v>
      </c>
      <c r="F51" s="25">
        <v>64019.96</v>
      </c>
      <c r="G51" s="7">
        <f t="shared" si="3"/>
        <v>320.09979999999996</v>
      </c>
      <c r="H51" s="7">
        <f t="shared" si="4"/>
        <v>97.51707539984767</v>
      </c>
    </row>
    <row r="52" spans="1:8" ht="20.25" customHeight="1">
      <c r="A52" s="30"/>
      <c r="B52" s="31" t="s">
        <v>148</v>
      </c>
      <c r="C52" s="32">
        <f>SUM(C47:C51)</f>
        <v>3907490.17</v>
      </c>
      <c r="D52" s="32">
        <f>SUM(D47:D51)</f>
        <v>4413441.69</v>
      </c>
      <c r="E52" s="32">
        <f>SUM(E47:E51)</f>
        <v>4413441.69</v>
      </c>
      <c r="F52" s="32">
        <f>SUM(F47:F51)</f>
        <v>4294617.340000001</v>
      </c>
      <c r="G52" s="7">
        <f t="shared" si="3"/>
        <v>109.90731014430169</v>
      </c>
      <c r="H52" s="7">
        <f t="shared" si="4"/>
        <v>97.30767146489706</v>
      </c>
    </row>
    <row r="53" ht="24" customHeight="1"/>
    <row r="54" ht="12.75">
      <c r="A54" s="3" t="s">
        <v>291</v>
      </c>
    </row>
    <row r="55" spans="1:6" ht="12.75">
      <c r="A55" s="3" t="s">
        <v>295</v>
      </c>
      <c r="F55" s="3" t="s">
        <v>292</v>
      </c>
    </row>
    <row r="56" spans="1:6" ht="12.75">
      <c r="A56" s="3" t="s">
        <v>299</v>
      </c>
      <c r="F56" s="3" t="s">
        <v>293</v>
      </c>
    </row>
  </sheetData>
  <sheetProtection/>
  <mergeCells count="4">
    <mergeCell ref="A1:H1"/>
    <mergeCell ref="A3:B3"/>
    <mergeCell ref="A44:H44"/>
    <mergeCell ref="A46:B46"/>
  </mergeCells>
  <printOptions/>
  <pageMargins left="0.7" right="0.7" top="0.75" bottom="0.75" header="0.3" footer="0.3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28125" style="43" customWidth="1"/>
    <col min="2" max="2" width="42.28125" style="10" customWidth="1"/>
    <col min="3" max="3" width="18.421875" style="11" customWidth="1"/>
    <col min="4" max="4" width="19.00390625" style="11" customWidth="1"/>
    <col min="5" max="5" width="18.8515625" style="11" customWidth="1"/>
    <col min="6" max="6" width="18.00390625" style="11" customWidth="1"/>
    <col min="7" max="7" width="16.28125" style="12" customWidth="1"/>
    <col min="8" max="8" width="15.28125" style="13" customWidth="1"/>
    <col min="9" max="11" width="15.28125" style="10" customWidth="1"/>
    <col min="12" max="15" width="15.140625" style="10" customWidth="1"/>
    <col min="16" max="16" width="16.7109375" style="10" hidden="1" customWidth="1"/>
    <col min="17" max="17" width="16.421875" style="10" hidden="1" customWidth="1"/>
    <col min="18" max="18" width="12.57421875" style="10" hidden="1" customWidth="1"/>
    <col min="19" max="19" width="15.140625" style="10" customWidth="1"/>
    <col min="20" max="16384" width="9.140625" style="10" customWidth="1"/>
  </cols>
  <sheetData>
    <row r="1" spans="1:8" ht="22.5" customHeight="1">
      <c r="A1" s="160" t="s">
        <v>215</v>
      </c>
      <c r="B1" s="160"/>
      <c r="C1" s="160"/>
      <c r="D1" s="160"/>
      <c r="E1" s="160"/>
      <c r="F1" s="160"/>
      <c r="G1" s="160"/>
      <c r="H1" s="160"/>
    </row>
    <row r="2" spans="1:8" s="37" customFormat="1" ht="42" customHeight="1">
      <c r="A2" s="41" t="s">
        <v>86</v>
      </c>
      <c r="B2" s="15" t="s">
        <v>72</v>
      </c>
      <c r="C2" s="16" t="s">
        <v>203</v>
      </c>
      <c r="D2" s="17" t="s">
        <v>213</v>
      </c>
      <c r="E2" s="17" t="s">
        <v>214</v>
      </c>
      <c r="F2" s="17" t="s">
        <v>211</v>
      </c>
      <c r="G2" s="4" t="s">
        <v>73</v>
      </c>
      <c r="H2" s="5" t="s">
        <v>73</v>
      </c>
    </row>
    <row r="3" spans="1:8" s="118" customFormat="1" ht="11.25" customHeight="1">
      <c r="A3" s="161">
        <v>1</v>
      </c>
      <c r="B3" s="162"/>
      <c r="C3" s="116">
        <v>2</v>
      </c>
      <c r="D3" s="115">
        <v>3</v>
      </c>
      <c r="E3" s="115">
        <v>4</v>
      </c>
      <c r="F3" s="115">
        <v>5</v>
      </c>
      <c r="G3" s="115" t="s">
        <v>74</v>
      </c>
      <c r="H3" s="112" t="s">
        <v>75</v>
      </c>
    </row>
    <row r="4" spans="1:8" ht="30" customHeight="1">
      <c r="A4" s="51">
        <v>3</v>
      </c>
      <c r="B4" s="55" t="s">
        <v>212</v>
      </c>
      <c r="C4" s="47">
        <f>SUM(C5,C13,C43)</f>
        <v>3788315.25</v>
      </c>
      <c r="D4" s="47">
        <f>SUM(D5,D13,D43)</f>
        <v>4336002.12</v>
      </c>
      <c r="E4" s="47">
        <f>SUM(E5,E13,E43)</f>
        <v>4336002.12</v>
      </c>
      <c r="F4" s="47">
        <f>SUM(F5,F13,F43)</f>
        <v>4149215.3899999997</v>
      </c>
      <c r="G4" s="48">
        <f aca="true" t="shared" si="0" ref="G4:G53">F4/C4*100</f>
        <v>109.52666597638621</v>
      </c>
      <c r="H4" s="49">
        <f>F4/E4*100</f>
        <v>95.69219006747164</v>
      </c>
    </row>
    <row r="5" spans="1:8" ht="30" customHeight="1">
      <c r="A5" s="18">
        <v>31</v>
      </c>
      <c r="B5" s="38" t="s">
        <v>87</v>
      </c>
      <c r="C5" s="20">
        <f>SUM(C6,C8,C10)</f>
        <v>3339707.41</v>
      </c>
      <c r="D5" s="20">
        <f>SUM(D6,D8,D10)</f>
        <v>3657470.4899999998</v>
      </c>
      <c r="E5" s="20">
        <f>SUM(E6,E8,E10)</f>
        <v>3655920.4899999998</v>
      </c>
      <c r="F5" s="20">
        <f>SUM(F6,F8,F10)</f>
        <v>3650413.9499999997</v>
      </c>
      <c r="G5" s="6">
        <f t="shared" si="0"/>
        <v>109.30340601304351</v>
      </c>
      <c r="H5" s="7">
        <f>F5/E5*100</f>
        <v>99.84938020356127</v>
      </c>
    </row>
    <row r="6" spans="1:8" ht="30" customHeight="1">
      <c r="A6" s="18">
        <v>311</v>
      </c>
      <c r="B6" s="38" t="s">
        <v>88</v>
      </c>
      <c r="C6" s="20">
        <f>SUM(C7:C7)</f>
        <v>2778810.91</v>
      </c>
      <c r="D6" s="20">
        <v>3026742.9</v>
      </c>
      <c r="E6" s="20">
        <v>3026742.9</v>
      </c>
      <c r="F6" s="20">
        <f>SUM(F7:F7)</f>
        <v>3023090.96</v>
      </c>
      <c r="G6" s="6">
        <f t="shared" si="0"/>
        <v>108.79081225429621</v>
      </c>
      <c r="H6" s="7">
        <f>F6/E6*100</f>
        <v>99.87934422841134</v>
      </c>
    </row>
    <row r="7" spans="1:8" ht="30" customHeight="1">
      <c r="A7" s="22">
        <v>3111</v>
      </c>
      <c r="B7" s="23" t="s">
        <v>89</v>
      </c>
      <c r="C7" s="24">
        <v>2778810.91</v>
      </c>
      <c r="D7" s="24"/>
      <c r="E7" s="24"/>
      <c r="F7" s="24">
        <v>3023090.96</v>
      </c>
      <c r="G7" s="6">
        <f t="shared" si="0"/>
        <v>108.79081225429621</v>
      </c>
      <c r="H7" s="7"/>
    </row>
    <row r="8" spans="1:8" ht="30" customHeight="1">
      <c r="A8" s="18">
        <v>312</v>
      </c>
      <c r="B8" s="38" t="s">
        <v>90</v>
      </c>
      <c r="C8" s="20">
        <f>SUM(C9)</f>
        <v>102392.63</v>
      </c>
      <c r="D8" s="20">
        <v>131000</v>
      </c>
      <c r="E8" s="20">
        <v>129450</v>
      </c>
      <c r="F8" s="20">
        <f>SUM(F9)</f>
        <v>128240.05</v>
      </c>
      <c r="G8" s="6">
        <f t="shared" si="0"/>
        <v>125.24343793103077</v>
      </c>
      <c r="H8" s="7">
        <f>F8/E8*100</f>
        <v>99.0653147933565</v>
      </c>
    </row>
    <row r="9" spans="1:8" ht="30" customHeight="1">
      <c r="A9" s="22" t="s">
        <v>5</v>
      </c>
      <c r="B9" s="39" t="s">
        <v>90</v>
      </c>
      <c r="C9" s="24">
        <v>102392.63</v>
      </c>
      <c r="D9" s="24"/>
      <c r="E9" s="24"/>
      <c r="F9" s="24">
        <v>128240.05</v>
      </c>
      <c r="G9" s="6">
        <f t="shared" si="0"/>
        <v>125.24343793103077</v>
      </c>
      <c r="H9" s="7"/>
    </row>
    <row r="10" spans="1:8" ht="30" customHeight="1">
      <c r="A10" s="18">
        <v>313</v>
      </c>
      <c r="B10" s="38" t="s">
        <v>91</v>
      </c>
      <c r="C10" s="20">
        <f>SUM(C11:C12)</f>
        <v>458503.87</v>
      </c>
      <c r="D10" s="20">
        <v>499727.59</v>
      </c>
      <c r="E10" s="20">
        <v>499727.59</v>
      </c>
      <c r="F10" s="20">
        <f>SUM(F11:F12)</f>
        <v>499082.94</v>
      </c>
      <c r="G10" s="6">
        <f t="shared" si="0"/>
        <v>108.85032224482643</v>
      </c>
      <c r="H10" s="7">
        <f>F10/E10*100</f>
        <v>99.87099971806639</v>
      </c>
    </row>
    <row r="11" spans="1:8" ht="30" customHeight="1">
      <c r="A11" s="22">
        <v>3132</v>
      </c>
      <c r="B11" s="39" t="s">
        <v>92</v>
      </c>
      <c r="C11" s="24">
        <v>458503.87</v>
      </c>
      <c r="D11" s="24"/>
      <c r="E11" s="24"/>
      <c r="F11" s="24">
        <v>498420.55</v>
      </c>
      <c r="G11" s="6">
        <f t="shared" si="0"/>
        <v>108.70585454382315</v>
      </c>
      <c r="H11" s="7"/>
    </row>
    <row r="12" spans="1:8" ht="30" customHeight="1">
      <c r="A12" s="22">
        <v>3133</v>
      </c>
      <c r="B12" s="39" t="s">
        <v>93</v>
      </c>
      <c r="C12" s="24">
        <v>0</v>
      </c>
      <c r="D12" s="24"/>
      <c r="E12" s="24"/>
      <c r="F12" s="24">
        <v>662.39</v>
      </c>
      <c r="G12" s="6">
        <v>0</v>
      </c>
      <c r="H12" s="7"/>
    </row>
    <row r="13" spans="1:8" ht="30" customHeight="1">
      <c r="A13" s="18">
        <v>32</v>
      </c>
      <c r="B13" s="38" t="s">
        <v>94</v>
      </c>
      <c r="C13" s="20">
        <f>SUM(C14,C18,C25,C34,C36)</f>
        <v>442917.83</v>
      </c>
      <c r="D13" s="20">
        <f>SUM(D14,D18,D25,D34,D36)</f>
        <v>657261.63</v>
      </c>
      <c r="E13" s="20">
        <f>SUM(E14,E18,E25,E34,E36)</f>
        <v>658737.6</v>
      </c>
      <c r="F13" s="20">
        <f>SUM(F14,F18,F25,F34,F36)</f>
        <v>480181.19</v>
      </c>
      <c r="G13" s="6">
        <f t="shared" si="0"/>
        <v>108.41315419611803</v>
      </c>
      <c r="H13" s="7">
        <f>F13/E13*100</f>
        <v>72.89415239087613</v>
      </c>
    </row>
    <row r="14" spans="1:8" ht="30" customHeight="1">
      <c r="A14" s="18">
        <v>321</v>
      </c>
      <c r="B14" s="38" t="s">
        <v>95</v>
      </c>
      <c r="C14" s="20">
        <f>SUM(C15:C17)</f>
        <v>72556.32</v>
      </c>
      <c r="D14" s="20">
        <v>109420</v>
      </c>
      <c r="E14" s="20">
        <v>107771.34</v>
      </c>
      <c r="F14" s="20">
        <f>SUM(F15:F17)</f>
        <v>75153.25</v>
      </c>
      <c r="G14" s="6">
        <f t="shared" si="0"/>
        <v>103.57919199871218</v>
      </c>
      <c r="H14" s="7">
        <f>F14/E14*100</f>
        <v>69.7339849351414</v>
      </c>
    </row>
    <row r="15" spans="1:8" ht="30" customHeight="1">
      <c r="A15" s="22" t="s">
        <v>9</v>
      </c>
      <c r="B15" s="39" t="s">
        <v>96</v>
      </c>
      <c r="C15" s="24">
        <v>322</v>
      </c>
      <c r="D15" s="24"/>
      <c r="E15" s="24"/>
      <c r="F15" s="24">
        <v>290</v>
      </c>
      <c r="G15" s="6">
        <f t="shared" si="0"/>
        <v>90.06211180124224</v>
      </c>
      <c r="H15" s="7"/>
    </row>
    <row r="16" spans="1:8" ht="30" customHeight="1">
      <c r="A16" s="22" t="s">
        <v>8</v>
      </c>
      <c r="B16" s="39" t="s">
        <v>97</v>
      </c>
      <c r="C16" s="24">
        <v>70309.32</v>
      </c>
      <c r="D16" s="24"/>
      <c r="E16" s="24"/>
      <c r="F16" s="24">
        <v>73663.25</v>
      </c>
      <c r="G16" s="6">
        <f t="shared" si="0"/>
        <v>104.77024952026275</v>
      </c>
      <c r="H16" s="7"/>
    </row>
    <row r="17" spans="1:8" ht="30" customHeight="1">
      <c r="A17" s="22">
        <v>3213</v>
      </c>
      <c r="B17" s="39" t="s">
        <v>98</v>
      </c>
      <c r="C17" s="24">
        <v>1925</v>
      </c>
      <c r="D17" s="24"/>
      <c r="E17" s="24"/>
      <c r="F17" s="24">
        <v>1200</v>
      </c>
      <c r="G17" s="6">
        <f t="shared" si="0"/>
        <v>62.33766233766234</v>
      </c>
      <c r="H17" s="9"/>
    </row>
    <row r="18" spans="1:8" ht="30" customHeight="1">
      <c r="A18" s="18">
        <v>322</v>
      </c>
      <c r="B18" s="38" t="s">
        <v>99</v>
      </c>
      <c r="C18" s="20">
        <f>SUM(C19:C24)</f>
        <v>149459.64</v>
      </c>
      <c r="D18" s="20">
        <v>195311.88</v>
      </c>
      <c r="E18" s="20">
        <v>195719.33</v>
      </c>
      <c r="F18" s="20">
        <f>SUM(F19:F24)</f>
        <v>160061.06</v>
      </c>
      <c r="G18" s="6">
        <f t="shared" si="0"/>
        <v>107.09316575364424</v>
      </c>
      <c r="H18" s="7">
        <f>F18/E18*100</f>
        <v>81.78091555903038</v>
      </c>
    </row>
    <row r="19" spans="1:8" ht="30" customHeight="1">
      <c r="A19" s="22" t="s">
        <v>48</v>
      </c>
      <c r="B19" s="39" t="s">
        <v>100</v>
      </c>
      <c r="C19" s="24">
        <v>28689.89</v>
      </c>
      <c r="D19" s="24"/>
      <c r="E19" s="24"/>
      <c r="F19" s="24">
        <v>23653.67</v>
      </c>
      <c r="G19" s="6">
        <f t="shared" si="0"/>
        <v>82.44601146954554</v>
      </c>
      <c r="H19" s="7"/>
    </row>
    <row r="20" spans="1:8" ht="30" customHeight="1">
      <c r="A20" s="22">
        <v>3222</v>
      </c>
      <c r="B20" s="39" t="s">
        <v>101</v>
      </c>
      <c r="C20" s="24">
        <v>38435.31</v>
      </c>
      <c r="D20" s="24"/>
      <c r="E20" s="24"/>
      <c r="F20" s="24">
        <v>32723.17</v>
      </c>
      <c r="G20" s="6">
        <f t="shared" si="0"/>
        <v>85.13830121312928</v>
      </c>
      <c r="H20" s="7"/>
    </row>
    <row r="21" spans="1:8" ht="30" customHeight="1">
      <c r="A21" s="22" t="s">
        <v>46</v>
      </c>
      <c r="B21" s="39" t="s">
        <v>102</v>
      </c>
      <c r="C21" s="24">
        <v>59570.74</v>
      </c>
      <c r="D21" s="24"/>
      <c r="E21" s="24"/>
      <c r="F21" s="24">
        <v>74527.33</v>
      </c>
      <c r="G21" s="6">
        <f t="shared" si="0"/>
        <v>125.10727582031045</v>
      </c>
      <c r="H21" s="7"/>
    </row>
    <row r="22" spans="1:8" ht="30" customHeight="1">
      <c r="A22" s="22" t="s">
        <v>50</v>
      </c>
      <c r="B22" s="39" t="s">
        <v>103</v>
      </c>
      <c r="C22" s="24">
        <v>5951.03</v>
      </c>
      <c r="D22" s="24"/>
      <c r="E22" s="24"/>
      <c r="F22" s="24">
        <v>11204.26</v>
      </c>
      <c r="G22" s="6">
        <f t="shared" si="0"/>
        <v>188.27429873484087</v>
      </c>
      <c r="H22" s="7"/>
    </row>
    <row r="23" spans="1:8" ht="30" customHeight="1">
      <c r="A23" s="22">
        <v>3225</v>
      </c>
      <c r="B23" s="39" t="s">
        <v>104</v>
      </c>
      <c r="C23" s="24">
        <v>16812.67</v>
      </c>
      <c r="D23" s="24"/>
      <c r="E23" s="24"/>
      <c r="F23" s="24">
        <v>15076.38</v>
      </c>
      <c r="G23" s="6">
        <f t="shared" si="0"/>
        <v>89.67272895976666</v>
      </c>
      <c r="H23" s="7"/>
    </row>
    <row r="24" spans="1:8" ht="30" customHeight="1">
      <c r="A24" s="22">
        <v>3227</v>
      </c>
      <c r="B24" s="39" t="s">
        <v>105</v>
      </c>
      <c r="C24" s="24">
        <v>0</v>
      </c>
      <c r="D24" s="24"/>
      <c r="E24" s="24"/>
      <c r="F24" s="24">
        <v>2876.25</v>
      </c>
      <c r="G24" s="6">
        <v>0</v>
      </c>
      <c r="H24" s="7"/>
    </row>
    <row r="25" spans="1:8" ht="30" customHeight="1">
      <c r="A25" s="18">
        <v>323</v>
      </c>
      <c r="B25" s="38" t="s">
        <v>106</v>
      </c>
      <c r="C25" s="20">
        <f>SUM(C26:C33)</f>
        <v>197529.14</v>
      </c>
      <c r="D25" s="20">
        <v>279426.42</v>
      </c>
      <c r="E25" s="20">
        <v>280056.81</v>
      </c>
      <c r="F25" s="20">
        <f>SUM(F26:F33)</f>
        <v>174306.81</v>
      </c>
      <c r="G25" s="6">
        <f t="shared" si="0"/>
        <v>88.2435928187608</v>
      </c>
      <c r="H25" s="7">
        <f>F25/E25*100</f>
        <v>62.23980413116897</v>
      </c>
    </row>
    <row r="26" spans="1:8" ht="30" customHeight="1">
      <c r="A26" s="22" t="s">
        <v>54</v>
      </c>
      <c r="B26" s="39" t="s">
        <v>107</v>
      </c>
      <c r="C26" s="24">
        <v>17417.23</v>
      </c>
      <c r="D26" s="24"/>
      <c r="E26" s="24"/>
      <c r="F26" s="24">
        <v>17207.68</v>
      </c>
      <c r="G26" s="6">
        <f t="shared" si="0"/>
        <v>98.79688101954216</v>
      </c>
      <c r="H26" s="7"/>
    </row>
    <row r="27" spans="1:8" ht="30" customHeight="1">
      <c r="A27" s="22" t="s">
        <v>20</v>
      </c>
      <c r="B27" s="39" t="s">
        <v>108</v>
      </c>
      <c r="C27" s="24">
        <v>94144.33</v>
      </c>
      <c r="D27" s="24"/>
      <c r="E27" s="24"/>
      <c r="F27" s="24">
        <v>56533.14</v>
      </c>
      <c r="G27" s="6">
        <f t="shared" si="0"/>
        <v>60.0494368593414</v>
      </c>
      <c r="H27" s="7"/>
    </row>
    <row r="28" spans="1:8" ht="30" customHeight="1">
      <c r="A28" s="22" t="s">
        <v>44</v>
      </c>
      <c r="B28" s="39" t="s">
        <v>109</v>
      </c>
      <c r="C28" s="24">
        <v>15740.44</v>
      </c>
      <c r="D28" s="24"/>
      <c r="E28" s="24"/>
      <c r="F28" s="24">
        <v>14856.47</v>
      </c>
      <c r="G28" s="6">
        <f t="shared" si="0"/>
        <v>94.38408329119135</v>
      </c>
      <c r="H28" s="9"/>
    </row>
    <row r="29" spans="1:8" ht="30" customHeight="1">
      <c r="A29" s="22">
        <v>3235</v>
      </c>
      <c r="B29" s="39" t="s">
        <v>110</v>
      </c>
      <c r="C29" s="24">
        <v>26141.7</v>
      </c>
      <c r="D29" s="24"/>
      <c r="E29" s="24"/>
      <c r="F29" s="24">
        <v>24291.7</v>
      </c>
      <c r="G29" s="6">
        <f t="shared" si="0"/>
        <v>92.92318403164293</v>
      </c>
      <c r="H29" s="9"/>
    </row>
    <row r="30" spans="1:8" ht="30" customHeight="1">
      <c r="A30" s="22">
        <v>3236</v>
      </c>
      <c r="B30" s="39" t="s">
        <v>111</v>
      </c>
      <c r="C30" s="24">
        <v>5000</v>
      </c>
      <c r="D30" s="24"/>
      <c r="E30" s="24"/>
      <c r="F30" s="24">
        <v>6550</v>
      </c>
      <c r="G30" s="6">
        <f t="shared" si="0"/>
        <v>131</v>
      </c>
      <c r="H30" s="9"/>
    </row>
    <row r="31" spans="1:8" ht="30" customHeight="1">
      <c r="A31" s="22">
        <v>3237</v>
      </c>
      <c r="B31" s="39" t="s">
        <v>112</v>
      </c>
      <c r="C31" s="24">
        <v>10374.94</v>
      </c>
      <c r="D31" s="24"/>
      <c r="E31" s="24"/>
      <c r="F31" s="24">
        <v>14872.17</v>
      </c>
      <c r="G31" s="6">
        <f t="shared" si="0"/>
        <v>143.3470458624339</v>
      </c>
      <c r="H31" s="9"/>
    </row>
    <row r="32" spans="1:8" ht="30" customHeight="1">
      <c r="A32" s="22" t="s">
        <v>28</v>
      </c>
      <c r="B32" s="39" t="s">
        <v>113</v>
      </c>
      <c r="C32" s="24">
        <v>5098.75</v>
      </c>
      <c r="D32" s="24"/>
      <c r="E32" s="24"/>
      <c r="F32" s="24">
        <v>5127.5</v>
      </c>
      <c r="G32" s="6">
        <f t="shared" si="0"/>
        <v>100.56386369208138</v>
      </c>
      <c r="H32" s="9"/>
    </row>
    <row r="33" spans="1:8" ht="30" customHeight="1">
      <c r="A33" s="22" t="s">
        <v>18</v>
      </c>
      <c r="B33" s="39" t="s">
        <v>114</v>
      </c>
      <c r="C33" s="24">
        <v>23611.75</v>
      </c>
      <c r="D33" s="24"/>
      <c r="E33" s="24"/>
      <c r="F33" s="24">
        <v>34868.15</v>
      </c>
      <c r="G33" s="6">
        <f t="shared" si="0"/>
        <v>147.67287473397778</v>
      </c>
      <c r="H33" s="9"/>
    </row>
    <row r="34" spans="1:8" ht="30" customHeight="1">
      <c r="A34" s="18">
        <v>324</v>
      </c>
      <c r="B34" s="38" t="s">
        <v>115</v>
      </c>
      <c r="C34" s="20">
        <f>SUM(C35)</f>
        <v>0</v>
      </c>
      <c r="D34" s="20">
        <v>250</v>
      </c>
      <c r="E34" s="20">
        <v>250</v>
      </c>
      <c r="F34" s="20">
        <f>SUM(F35)</f>
        <v>0</v>
      </c>
      <c r="G34" s="6">
        <v>0</v>
      </c>
      <c r="H34" s="7">
        <f>F34/E34*100</f>
        <v>0</v>
      </c>
    </row>
    <row r="35" spans="1:8" ht="30" customHeight="1">
      <c r="A35" s="22">
        <v>3241</v>
      </c>
      <c r="B35" s="39" t="s">
        <v>115</v>
      </c>
      <c r="C35" s="24">
        <v>0</v>
      </c>
      <c r="D35" s="24"/>
      <c r="E35" s="24"/>
      <c r="F35" s="24">
        <v>0</v>
      </c>
      <c r="G35" s="6">
        <v>0</v>
      </c>
      <c r="H35" s="7"/>
    </row>
    <row r="36" spans="1:8" ht="30" customHeight="1">
      <c r="A36" s="18">
        <v>329</v>
      </c>
      <c r="B36" s="38" t="s">
        <v>116</v>
      </c>
      <c r="C36" s="20">
        <f>SUM(C37:C42)</f>
        <v>23372.73</v>
      </c>
      <c r="D36" s="20">
        <v>72853.33</v>
      </c>
      <c r="E36" s="20">
        <v>74940.12</v>
      </c>
      <c r="F36" s="20">
        <f>SUM(F37:F42)</f>
        <v>70660.07</v>
      </c>
      <c r="G36" s="6">
        <f t="shared" si="0"/>
        <v>302.318428356465</v>
      </c>
      <c r="H36" s="7">
        <f>F36/E36*100</f>
        <v>94.28870677015198</v>
      </c>
    </row>
    <row r="37" spans="1:8" ht="30" customHeight="1">
      <c r="A37" s="22">
        <v>3292</v>
      </c>
      <c r="B37" s="39" t="s">
        <v>117</v>
      </c>
      <c r="C37" s="24">
        <v>5192.09</v>
      </c>
      <c r="D37" s="24"/>
      <c r="E37" s="24"/>
      <c r="F37" s="24">
        <v>5145.06</v>
      </c>
      <c r="G37" s="6">
        <f t="shared" si="0"/>
        <v>99.09419906049395</v>
      </c>
      <c r="H37" s="9"/>
    </row>
    <row r="38" spans="1:8" ht="30" customHeight="1">
      <c r="A38" s="22" t="s">
        <v>130</v>
      </c>
      <c r="B38" s="39" t="s">
        <v>118</v>
      </c>
      <c r="C38" s="24">
        <v>691.89</v>
      </c>
      <c r="D38" s="24"/>
      <c r="E38" s="24"/>
      <c r="F38" s="24">
        <v>950.19</v>
      </c>
      <c r="G38" s="6">
        <f t="shared" si="0"/>
        <v>137.3325239561202</v>
      </c>
      <c r="H38" s="9"/>
    </row>
    <row r="39" spans="1:8" ht="30" customHeight="1">
      <c r="A39" s="22">
        <v>3294</v>
      </c>
      <c r="B39" s="39" t="s">
        <v>119</v>
      </c>
      <c r="C39" s="24">
        <v>400</v>
      </c>
      <c r="D39" s="24"/>
      <c r="E39" s="24"/>
      <c r="F39" s="24">
        <v>420</v>
      </c>
      <c r="G39" s="6">
        <f t="shared" si="0"/>
        <v>105</v>
      </c>
      <c r="H39" s="9"/>
    </row>
    <row r="40" spans="1:8" ht="30" customHeight="1">
      <c r="A40" s="22">
        <v>3295</v>
      </c>
      <c r="B40" s="39" t="s">
        <v>120</v>
      </c>
      <c r="C40" s="24">
        <v>11935</v>
      </c>
      <c r="D40" s="24"/>
      <c r="E40" s="24"/>
      <c r="F40" s="24">
        <v>15037.5</v>
      </c>
      <c r="G40" s="6">
        <f>F40/C40*100</f>
        <v>125.99497276916631</v>
      </c>
      <c r="H40" s="9"/>
    </row>
    <row r="41" spans="1:8" ht="30" customHeight="1">
      <c r="A41" s="22">
        <v>3296</v>
      </c>
      <c r="B41" s="39" t="s">
        <v>225</v>
      </c>
      <c r="C41" s="24">
        <v>0</v>
      </c>
      <c r="D41" s="24"/>
      <c r="E41" s="24"/>
      <c r="F41" s="24">
        <v>23281.25</v>
      </c>
      <c r="G41" s="6">
        <v>0</v>
      </c>
      <c r="H41" s="9"/>
    </row>
    <row r="42" spans="1:8" ht="30" customHeight="1">
      <c r="A42" s="22" t="s">
        <v>15</v>
      </c>
      <c r="B42" s="39" t="s">
        <v>116</v>
      </c>
      <c r="C42" s="24">
        <v>5153.75</v>
      </c>
      <c r="D42" s="24"/>
      <c r="E42" s="24"/>
      <c r="F42" s="24">
        <v>25826.07</v>
      </c>
      <c r="G42" s="6">
        <f t="shared" si="0"/>
        <v>501.1121998544749</v>
      </c>
      <c r="H42" s="9"/>
    </row>
    <row r="43" spans="1:8" ht="30" customHeight="1">
      <c r="A43" s="18">
        <v>34</v>
      </c>
      <c r="B43" s="38" t="s">
        <v>121</v>
      </c>
      <c r="C43" s="20">
        <f>SUM(C44)</f>
        <v>5690.01</v>
      </c>
      <c r="D43" s="20">
        <f>SUM(D44)</f>
        <v>21270</v>
      </c>
      <c r="E43" s="20">
        <f>SUM(E44)</f>
        <v>21344.03</v>
      </c>
      <c r="F43" s="20">
        <f>SUM(F44)</f>
        <v>18620.25</v>
      </c>
      <c r="G43" s="6">
        <f t="shared" si="0"/>
        <v>327.2445918372727</v>
      </c>
      <c r="H43" s="7">
        <f>F43/E43*100</f>
        <v>87.23867985567861</v>
      </c>
    </row>
    <row r="44" spans="1:8" ht="30" customHeight="1">
      <c r="A44" s="18">
        <v>343</v>
      </c>
      <c r="B44" s="38" t="s">
        <v>122</v>
      </c>
      <c r="C44" s="20">
        <f>SUM(C45:C46)</f>
        <v>5690.01</v>
      </c>
      <c r="D44" s="20">
        <v>21270</v>
      </c>
      <c r="E44" s="20">
        <v>21344.03</v>
      </c>
      <c r="F44" s="20">
        <f>SUM(F45:F46)</f>
        <v>18620.25</v>
      </c>
      <c r="G44" s="6">
        <f>F44/C44*100</f>
        <v>327.2445918372727</v>
      </c>
      <c r="H44" s="7">
        <f>F44/E44*100</f>
        <v>87.23867985567861</v>
      </c>
    </row>
    <row r="45" spans="1:8" ht="30" customHeight="1">
      <c r="A45" s="22" t="s">
        <v>33</v>
      </c>
      <c r="B45" s="39" t="s">
        <v>123</v>
      </c>
      <c r="C45" s="24">
        <v>5689.63</v>
      </c>
      <c r="D45" s="24"/>
      <c r="E45" s="24"/>
      <c r="F45" s="24">
        <v>6127.52</v>
      </c>
      <c r="G45" s="6">
        <f>F45/C45*100</f>
        <v>107.6962825350682</v>
      </c>
      <c r="H45" s="7"/>
    </row>
    <row r="46" spans="1:8" ht="30" customHeight="1">
      <c r="A46" s="22">
        <v>3433</v>
      </c>
      <c r="B46" s="39" t="s">
        <v>226</v>
      </c>
      <c r="C46" s="24">
        <v>0.38</v>
      </c>
      <c r="D46" s="24"/>
      <c r="E46" s="24"/>
      <c r="F46" s="24">
        <v>12492.73</v>
      </c>
      <c r="G46" s="6">
        <f t="shared" si="0"/>
        <v>3287560.526315789</v>
      </c>
      <c r="H46" s="7"/>
    </row>
    <row r="47" spans="1:8" ht="30" customHeight="1">
      <c r="A47" s="51">
        <v>4</v>
      </c>
      <c r="B47" s="55" t="s">
        <v>131</v>
      </c>
      <c r="C47" s="47">
        <f>SUM(C48,C51)</f>
        <v>128941.91</v>
      </c>
      <c r="D47" s="47">
        <f>SUM(D48,D51)</f>
        <v>109494.45</v>
      </c>
      <c r="E47" s="47">
        <f>SUM(E48,E51)</f>
        <v>109494.45</v>
      </c>
      <c r="F47" s="47">
        <f>SUM(F48,F51)</f>
        <v>70269.07</v>
      </c>
      <c r="G47" s="48">
        <f t="shared" si="0"/>
        <v>54.49668769448196</v>
      </c>
      <c r="H47" s="49">
        <f aca="true" t="shared" si="1" ref="H47:H52">F47/E47*100</f>
        <v>64.1759194187468</v>
      </c>
    </row>
    <row r="48" spans="1:8" ht="30" customHeight="1">
      <c r="A48" s="18">
        <v>41</v>
      </c>
      <c r="B48" s="38" t="s">
        <v>150</v>
      </c>
      <c r="C48" s="20">
        <f>C49</f>
        <v>0</v>
      </c>
      <c r="D48" s="20">
        <f>SUM(D49)</f>
        <v>19375</v>
      </c>
      <c r="E48" s="20">
        <f>SUM(E49)</f>
        <v>19375</v>
      </c>
      <c r="F48" s="20">
        <f>SUM(F49)</f>
        <v>19375</v>
      </c>
      <c r="G48" s="6">
        <v>0</v>
      </c>
      <c r="H48" s="7">
        <f t="shared" si="1"/>
        <v>100</v>
      </c>
    </row>
    <row r="49" spans="1:8" ht="30" customHeight="1">
      <c r="A49" s="18">
        <v>412</v>
      </c>
      <c r="B49" s="38" t="s">
        <v>227</v>
      </c>
      <c r="C49" s="20">
        <f>C50</f>
        <v>0</v>
      </c>
      <c r="D49" s="20">
        <v>19375</v>
      </c>
      <c r="E49" s="20">
        <v>19375</v>
      </c>
      <c r="F49" s="20">
        <f>F50</f>
        <v>19375</v>
      </c>
      <c r="G49" s="6">
        <v>0</v>
      </c>
      <c r="H49" s="7">
        <f t="shared" si="1"/>
        <v>100</v>
      </c>
    </row>
    <row r="50" spans="1:8" ht="30" customHeight="1">
      <c r="A50" s="22">
        <v>4126</v>
      </c>
      <c r="B50" s="39" t="s">
        <v>228</v>
      </c>
      <c r="C50" s="24">
        <v>0</v>
      </c>
      <c r="D50" s="24"/>
      <c r="E50" s="24"/>
      <c r="F50" s="24">
        <v>19375</v>
      </c>
      <c r="G50" s="6">
        <v>0</v>
      </c>
      <c r="H50" s="7"/>
    </row>
    <row r="51" spans="1:8" ht="30" customHeight="1">
      <c r="A51" s="18">
        <v>42</v>
      </c>
      <c r="B51" s="38" t="s">
        <v>124</v>
      </c>
      <c r="C51" s="20">
        <f>C52+C55</f>
        <v>128941.91</v>
      </c>
      <c r="D51" s="20">
        <f>D52+D55</f>
        <v>90119.45</v>
      </c>
      <c r="E51" s="20">
        <f>E52+E55</f>
        <v>90119.45</v>
      </c>
      <c r="F51" s="20">
        <f>F52+F55</f>
        <v>50894.07</v>
      </c>
      <c r="G51" s="6">
        <f t="shared" si="0"/>
        <v>39.47054142442903</v>
      </c>
      <c r="H51" s="7">
        <f t="shared" si="1"/>
        <v>56.47401310150029</v>
      </c>
    </row>
    <row r="52" spans="1:8" ht="30" customHeight="1">
      <c r="A52" s="18">
        <v>422</v>
      </c>
      <c r="B52" s="38" t="s">
        <v>125</v>
      </c>
      <c r="C52" s="20">
        <f>SUM(C53:C54)</f>
        <v>123114.01000000001</v>
      </c>
      <c r="D52" s="20">
        <v>77119.45</v>
      </c>
      <c r="E52" s="20">
        <v>77119.45</v>
      </c>
      <c r="F52" s="20">
        <f>SUM(F53:F54)</f>
        <v>44307</v>
      </c>
      <c r="G52" s="6">
        <f t="shared" si="0"/>
        <v>35.98859301228187</v>
      </c>
      <c r="H52" s="7">
        <f t="shared" si="1"/>
        <v>57.45243255754547</v>
      </c>
    </row>
    <row r="53" spans="1:8" ht="30" customHeight="1">
      <c r="A53" s="22" t="s">
        <v>24</v>
      </c>
      <c r="B53" s="39" t="s">
        <v>126</v>
      </c>
      <c r="C53" s="24">
        <v>13665.35</v>
      </c>
      <c r="D53" s="24"/>
      <c r="E53" s="24"/>
      <c r="F53" s="24">
        <v>44307</v>
      </c>
      <c r="G53" s="6">
        <f t="shared" si="0"/>
        <v>324.22879765245676</v>
      </c>
      <c r="H53" s="9"/>
    </row>
    <row r="54" spans="1:8" ht="30" customHeight="1">
      <c r="A54" s="22">
        <v>4227</v>
      </c>
      <c r="B54" s="39" t="s">
        <v>127</v>
      </c>
      <c r="C54" s="24">
        <v>109448.66</v>
      </c>
      <c r="D54" s="24"/>
      <c r="E54" s="24"/>
      <c r="F54" s="24">
        <v>0</v>
      </c>
      <c r="G54" s="6">
        <f aca="true" t="shared" si="2" ref="G54:G60">F54/C54*100</f>
        <v>0</v>
      </c>
      <c r="H54" s="9"/>
    </row>
    <row r="55" spans="1:8" ht="30" customHeight="1">
      <c r="A55" s="18">
        <v>424</v>
      </c>
      <c r="B55" s="38" t="s">
        <v>132</v>
      </c>
      <c r="C55" s="20">
        <f>C56</f>
        <v>5827.9</v>
      </c>
      <c r="D55" s="20">
        <v>13000</v>
      </c>
      <c r="E55" s="20">
        <v>13000</v>
      </c>
      <c r="F55" s="20">
        <f>F56</f>
        <v>6587.07</v>
      </c>
      <c r="G55" s="6">
        <f t="shared" si="2"/>
        <v>113.02647608915733</v>
      </c>
      <c r="H55" s="7">
        <f>F55/E55*100</f>
        <v>50.66976923076923</v>
      </c>
    </row>
    <row r="56" spans="1:8" ht="30" customHeight="1">
      <c r="A56" s="22">
        <v>4241</v>
      </c>
      <c r="B56" s="39" t="s">
        <v>128</v>
      </c>
      <c r="C56" s="44">
        <v>5827.9</v>
      </c>
      <c r="D56" s="24"/>
      <c r="E56" s="24"/>
      <c r="F56" s="24">
        <v>6587.07</v>
      </c>
      <c r="G56" s="6">
        <f t="shared" si="2"/>
        <v>113.02647608915733</v>
      </c>
      <c r="H56" s="7"/>
    </row>
    <row r="57" spans="1:8" s="21" customFormat="1" ht="30" customHeight="1">
      <c r="A57" s="138">
        <v>5</v>
      </c>
      <c r="B57" s="133" t="s">
        <v>197</v>
      </c>
      <c r="C57" s="50">
        <f>C58</f>
        <v>0</v>
      </c>
      <c r="D57" s="47">
        <f aca="true" t="shared" si="3" ref="D57:F58">D58</f>
        <v>0</v>
      </c>
      <c r="E57" s="47">
        <f t="shared" si="3"/>
        <v>0</v>
      </c>
      <c r="F57" s="47">
        <f t="shared" si="3"/>
        <v>0</v>
      </c>
      <c r="G57" s="48">
        <v>0</v>
      </c>
      <c r="H57" s="49">
        <v>0</v>
      </c>
    </row>
    <row r="58" spans="1:8" s="21" customFormat="1" ht="30" customHeight="1">
      <c r="A58" s="139">
        <v>54</v>
      </c>
      <c r="B58" s="135" t="s">
        <v>198</v>
      </c>
      <c r="C58" s="46">
        <f>C59</f>
        <v>0</v>
      </c>
      <c r="D58" s="20">
        <f t="shared" si="3"/>
        <v>0</v>
      </c>
      <c r="E58" s="20">
        <f t="shared" si="3"/>
        <v>0</v>
      </c>
      <c r="F58" s="20">
        <f t="shared" si="3"/>
        <v>0</v>
      </c>
      <c r="G58" s="6">
        <v>0</v>
      </c>
      <c r="H58" s="7">
        <v>0</v>
      </c>
    </row>
    <row r="59" spans="1:8" ht="30" customHeight="1">
      <c r="A59" s="140">
        <v>544</v>
      </c>
      <c r="B59" s="137" t="s">
        <v>199</v>
      </c>
      <c r="C59" s="44">
        <v>0</v>
      </c>
      <c r="D59" s="24"/>
      <c r="E59" s="24"/>
      <c r="F59" s="24"/>
      <c r="G59" s="6">
        <v>0</v>
      </c>
      <c r="H59" s="7"/>
    </row>
    <row r="60" spans="1:8" ht="30" customHeight="1">
      <c r="A60" s="56" t="s">
        <v>129</v>
      </c>
      <c r="B60" s="57"/>
      <c r="C60" s="47">
        <f>SUM(C47,C4,C57)</f>
        <v>3917257.16</v>
      </c>
      <c r="D60" s="47">
        <f>SUM(D47,D4,D57)</f>
        <v>4445496.57</v>
      </c>
      <c r="E60" s="47">
        <f>SUM(E47,E4,E57)</f>
        <v>4445496.57</v>
      </c>
      <c r="F60" s="47">
        <f>SUM(F47,F4,F57)</f>
        <v>4219484.46</v>
      </c>
      <c r="G60" s="48">
        <f t="shared" si="2"/>
        <v>107.71527851390792</v>
      </c>
      <c r="H60" s="49">
        <f>F60/E60*100</f>
        <v>94.91593106774121</v>
      </c>
    </row>
    <row r="61" spans="1:8" ht="19.5" customHeight="1">
      <c r="A61" s="94"/>
      <c r="B61" s="95"/>
      <c r="C61" s="96"/>
      <c r="D61" s="96"/>
      <c r="E61" s="96"/>
      <c r="F61" s="96"/>
      <c r="G61" s="97"/>
      <c r="H61" s="27"/>
    </row>
    <row r="62" spans="1:8" ht="20.25" customHeight="1">
      <c r="A62" s="158" t="s">
        <v>151</v>
      </c>
      <c r="B62" s="158"/>
      <c r="C62" s="158"/>
      <c r="D62" s="158"/>
      <c r="E62" s="158"/>
      <c r="F62" s="158"/>
      <c r="G62" s="158"/>
      <c r="H62" s="158"/>
    </row>
    <row r="63" spans="1:8" ht="44.25" customHeight="1">
      <c r="A63" s="14" t="s">
        <v>201</v>
      </c>
      <c r="B63" s="15" t="s">
        <v>202</v>
      </c>
      <c r="C63" s="16" t="s">
        <v>203</v>
      </c>
      <c r="D63" s="17" t="s">
        <v>209</v>
      </c>
      <c r="E63" s="17" t="s">
        <v>210</v>
      </c>
      <c r="F63" s="17" t="s">
        <v>211</v>
      </c>
      <c r="G63" s="4" t="s">
        <v>73</v>
      </c>
      <c r="H63" s="5" t="s">
        <v>73</v>
      </c>
    </row>
    <row r="64" spans="1:8" s="117" customFormat="1" ht="11.25" customHeight="1">
      <c r="A64" s="163">
        <v>1</v>
      </c>
      <c r="B64" s="163"/>
      <c r="C64" s="116">
        <v>2</v>
      </c>
      <c r="D64" s="115">
        <v>3</v>
      </c>
      <c r="E64" s="115">
        <v>4</v>
      </c>
      <c r="F64" s="115">
        <v>5</v>
      </c>
      <c r="G64" s="115" t="s">
        <v>74</v>
      </c>
      <c r="H64" s="112" t="s">
        <v>75</v>
      </c>
    </row>
    <row r="65" spans="1:8" ht="20.25" customHeight="1">
      <c r="A65" s="30">
        <v>1</v>
      </c>
      <c r="B65" s="30" t="s">
        <v>143</v>
      </c>
      <c r="C65" s="25">
        <v>3817204.9</v>
      </c>
      <c r="D65" s="25">
        <v>4241443.69</v>
      </c>
      <c r="E65" s="25">
        <v>4241443.69</v>
      </c>
      <c r="F65" s="25">
        <v>4124477.04</v>
      </c>
      <c r="G65" s="7">
        <f aca="true" t="shared" si="4" ref="G65:G70">F65/C65*100</f>
        <v>108.04966324967256</v>
      </c>
      <c r="H65" s="7">
        <f aca="true" t="shared" si="5" ref="H65:H70">F65/E65*100</f>
        <v>97.24229157454639</v>
      </c>
    </row>
    <row r="66" spans="1:8" ht="20.25" customHeight="1">
      <c r="A66" s="30">
        <v>2</v>
      </c>
      <c r="B66" s="30" t="s">
        <v>147</v>
      </c>
      <c r="C66" s="25">
        <v>1267.23</v>
      </c>
      <c r="D66" s="25">
        <v>5515.43</v>
      </c>
      <c r="E66" s="25">
        <v>5515.43</v>
      </c>
      <c r="F66" s="25">
        <v>3.49</v>
      </c>
      <c r="G66" s="7">
        <f t="shared" si="4"/>
        <v>0.2754038335582333</v>
      </c>
      <c r="H66" s="7">
        <f t="shared" si="5"/>
        <v>0.06327702463815152</v>
      </c>
    </row>
    <row r="67" spans="1:8" ht="20.25" customHeight="1">
      <c r="A67" s="30">
        <v>3</v>
      </c>
      <c r="B67" s="30" t="s">
        <v>144</v>
      </c>
      <c r="C67" s="25">
        <v>12529.47</v>
      </c>
      <c r="D67" s="25">
        <v>16628</v>
      </c>
      <c r="E67" s="25">
        <v>16628</v>
      </c>
      <c r="F67" s="25">
        <v>30405</v>
      </c>
      <c r="G67" s="7">
        <f t="shared" si="4"/>
        <v>242.6678861915149</v>
      </c>
      <c r="H67" s="7">
        <f t="shared" si="5"/>
        <v>182.8542217945634</v>
      </c>
    </row>
    <row r="68" spans="1:8" ht="20.25" customHeight="1">
      <c r="A68" s="30">
        <v>4</v>
      </c>
      <c r="B68" s="30" t="s">
        <v>145</v>
      </c>
      <c r="C68" s="25">
        <v>66255.56</v>
      </c>
      <c r="D68" s="25">
        <v>116259.45</v>
      </c>
      <c r="E68" s="25">
        <v>116259.45</v>
      </c>
      <c r="F68" s="25">
        <v>22930.8</v>
      </c>
      <c r="G68" s="7">
        <f t="shared" si="4"/>
        <v>34.609623705542596</v>
      </c>
      <c r="H68" s="7">
        <f t="shared" si="5"/>
        <v>19.72381599947359</v>
      </c>
    </row>
    <row r="69" spans="1:8" ht="20.25" customHeight="1">
      <c r="A69" s="30">
        <v>5</v>
      </c>
      <c r="B69" s="30" t="s">
        <v>146</v>
      </c>
      <c r="C69" s="25">
        <v>20000</v>
      </c>
      <c r="D69" s="25">
        <v>65650</v>
      </c>
      <c r="E69" s="25">
        <v>65650</v>
      </c>
      <c r="F69" s="25">
        <v>41668.13</v>
      </c>
      <c r="G69" s="7">
        <f t="shared" si="4"/>
        <v>208.34064999999998</v>
      </c>
      <c r="H69" s="7">
        <f t="shared" si="5"/>
        <v>63.470114242193446</v>
      </c>
    </row>
    <row r="70" spans="1:8" ht="20.25" customHeight="1">
      <c r="A70" s="30"/>
      <c r="B70" s="31" t="s">
        <v>148</v>
      </c>
      <c r="C70" s="25">
        <f>SUM(C65:C69)</f>
        <v>3917257.16</v>
      </c>
      <c r="D70" s="32">
        <f>SUM(D65:D69)</f>
        <v>4445496.57</v>
      </c>
      <c r="E70" s="32">
        <f>SUM(E65:E69)</f>
        <v>4445496.57</v>
      </c>
      <c r="F70" s="32">
        <f>SUM(F65:F69)</f>
        <v>4219484.46</v>
      </c>
      <c r="G70" s="7">
        <f t="shared" si="4"/>
        <v>107.71527851390792</v>
      </c>
      <c r="H70" s="7">
        <f t="shared" si="5"/>
        <v>94.91593106774121</v>
      </c>
    </row>
    <row r="71" spans="1:8" ht="23.25" customHeight="1">
      <c r="A71" s="94"/>
      <c r="B71" s="95"/>
      <c r="C71" s="96"/>
      <c r="D71" s="96"/>
      <c r="E71" s="96"/>
      <c r="F71" s="96"/>
      <c r="G71" s="97"/>
      <c r="H71" s="27"/>
    </row>
    <row r="72" spans="1:8" ht="12.75" customHeight="1">
      <c r="A72" s="3" t="s">
        <v>291</v>
      </c>
      <c r="B72" s="95"/>
      <c r="C72" s="96"/>
      <c r="D72" s="96"/>
      <c r="E72" s="96"/>
      <c r="F72" s="3" t="s">
        <v>292</v>
      </c>
      <c r="G72" s="97"/>
      <c r="H72" s="27"/>
    </row>
    <row r="73" spans="1:8" ht="12.75" customHeight="1">
      <c r="A73" s="3" t="s">
        <v>296</v>
      </c>
      <c r="B73" s="95"/>
      <c r="C73" s="96"/>
      <c r="D73" s="96"/>
      <c r="E73" s="96"/>
      <c r="F73" s="3" t="s">
        <v>293</v>
      </c>
      <c r="G73" s="97"/>
      <c r="H73" s="27"/>
    </row>
    <row r="74" spans="1:8" ht="12.75" customHeight="1">
      <c r="A74" s="3" t="s">
        <v>299</v>
      </c>
      <c r="B74" s="34"/>
      <c r="C74" s="35"/>
      <c r="D74" s="35"/>
      <c r="E74" s="35"/>
      <c r="F74" s="35"/>
      <c r="G74" s="40"/>
      <c r="H74" s="36"/>
    </row>
  </sheetData>
  <sheetProtection/>
  <mergeCells count="4">
    <mergeCell ref="A1:H1"/>
    <mergeCell ref="A3:B3"/>
    <mergeCell ref="A62:H62"/>
    <mergeCell ref="A64:B64"/>
  </mergeCells>
  <printOptions/>
  <pageMargins left="0.7" right="0.7" top="0.75" bottom="0.75" header="0.3" footer="0.3"/>
  <pageSetup fitToHeight="4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"/>
  <sheetViews>
    <sheetView showGridLines="0" zoomScalePageLayoutView="0" workbookViewId="0" topLeftCell="A1">
      <selection activeCell="A1" sqref="A1:J1"/>
    </sheetView>
  </sheetViews>
  <sheetFormatPr defaultColWidth="8.8515625" defaultRowHeight="27" customHeight="1"/>
  <cols>
    <col min="1" max="1" width="9.421875" style="77" customWidth="1"/>
    <col min="2" max="2" width="13.140625" style="77" customWidth="1"/>
    <col min="3" max="3" width="47.421875" style="77" customWidth="1"/>
    <col min="4" max="4" width="15.140625" style="77" customWidth="1"/>
    <col min="5" max="5" width="11.7109375" style="78" customWidth="1"/>
    <col min="6" max="6" width="11.8515625" style="78" customWidth="1"/>
    <col min="7" max="7" width="14.7109375" style="78" customWidth="1"/>
    <col min="8" max="8" width="12.7109375" style="78" customWidth="1"/>
    <col min="9" max="10" width="11.7109375" style="61" customWidth="1"/>
    <col min="11" max="13" width="11.140625" style="58" customWidth="1"/>
    <col min="14" max="16384" width="8.8515625" style="58" customWidth="1"/>
  </cols>
  <sheetData>
    <row r="1" spans="1:10" ht="30" customHeigh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61" customFormat="1" ht="27" customHeight="1">
      <c r="A2" s="59"/>
      <c r="B2" s="164" t="s">
        <v>0</v>
      </c>
      <c r="C2" s="165"/>
      <c r="D2" s="59" t="s">
        <v>66</v>
      </c>
      <c r="E2" s="79" t="s">
        <v>1</v>
      </c>
      <c r="F2" s="79" t="s">
        <v>206</v>
      </c>
      <c r="G2" s="79" t="s">
        <v>207</v>
      </c>
      <c r="H2" s="79" t="s">
        <v>208</v>
      </c>
      <c r="I2" s="59" t="s">
        <v>68</v>
      </c>
      <c r="J2" s="59" t="s">
        <v>69</v>
      </c>
    </row>
    <row r="3" spans="1:11" s="122" customFormat="1" ht="11.25" customHeight="1">
      <c r="A3" s="142"/>
      <c r="B3" s="166" t="s">
        <v>2</v>
      </c>
      <c r="C3" s="167"/>
      <c r="D3" s="119"/>
      <c r="E3" s="120">
        <v>2</v>
      </c>
      <c r="F3" s="120">
        <v>3</v>
      </c>
      <c r="G3" s="120">
        <v>4</v>
      </c>
      <c r="H3" s="120">
        <v>5</v>
      </c>
      <c r="I3" s="119" t="s">
        <v>67</v>
      </c>
      <c r="J3" s="119" t="s">
        <v>70</v>
      </c>
      <c r="K3" s="121"/>
    </row>
    <row r="4" spans="1:10" s="65" customFormat="1" ht="27" customHeight="1">
      <c r="A4" s="143"/>
      <c r="B4" s="62"/>
      <c r="C4" s="62" t="s">
        <v>229</v>
      </c>
      <c r="D4" s="62"/>
      <c r="E4" s="63">
        <f>SUM(E5,E94,E139,E154,E164,E170,E186,E196)</f>
        <v>3917257.16</v>
      </c>
      <c r="F4" s="63">
        <f>SUM(F5,F94,F139,F154,F164,F170,F186,F196)</f>
        <v>4445496.57</v>
      </c>
      <c r="G4" s="63">
        <f>SUM(G5,G94,G139,G154,G164,G170,G186,G196)</f>
        <v>4445496.57</v>
      </c>
      <c r="H4" s="63">
        <f>SUM(H5,H94,H139,H154,H164,H170,H186,H196)</f>
        <v>4219484.459999999</v>
      </c>
      <c r="I4" s="64">
        <f>H4/E4*100</f>
        <v>107.71527851390789</v>
      </c>
      <c r="J4" s="64">
        <f>H4/G4*100</f>
        <v>94.91593106774118</v>
      </c>
    </row>
    <row r="5" spans="1:10" ht="27" customHeight="1">
      <c r="A5" s="66">
        <v>2201</v>
      </c>
      <c r="B5" s="67" t="s">
        <v>3</v>
      </c>
      <c r="C5" s="66" t="s">
        <v>230</v>
      </c>
      <c r="D5" s="67"/>
      <c r="E5" s="60">
        <f>SUM(E6,E35,E47,E75)</f>
        <v>3648898.1</v>
      </c>
      <c r="F5" s="60">
        <f>SUM(F6,F35,F47,F75)</f>
        <v>4065678.36</v>
      </c>
      <c r="G5" s="60">
        <f>SUM(G6,G35,G47,G75)</f>
        <v>4065678.36</v>
      </c>
      <c r="H5" s="60">
        <f>SUM(H6,H35,H47,H75)</f>
        <v>3986964.5699999994</v>
      </c>
      <c r="I5" s="68"/>
      <c r="J5" s="68"/>
    </row>
    <row r="6" spans="1:10" ht="27" customHeight="1">
      <c r="A6" s="141" t="s">
        <v>231</v>
      </c>
      <c r="B6" s="69" t="s">
        <v>4</v>
      </c>
      <c r="C6" s="141" t="s">
        <v>232</v>
      </c>
      <c r="D6" s="69"/>
      <c r="E6" s="70">
        <f>E7</f>
        <v>109762.43</v>
      </c>
      <c r="F6" s="70">
        <f>F7</f>
        <v>161597.03999999998</v>
      </c>
      <c r="G6" s="70">
        <f>G7</f>
        <v>164789.71</v>
      </c>
      <c r="H6" s="70">
        <f>H7</f>
        <v>164789.71</v>
      </c>
      <c r="I6" s="64">
        <f aca="true" t="shared" si="0" ref="I6:I49">H6/E6*100</f>
        <v>150.13307376667956</v>
      </c>
      <c r="J6" s="64">
        <f>H6/G6*100</f>
        <v>100</v>
      </c>
    </row>
    <row r="7" spans="1:10" ht="27" customHeight="1">
      <c r="A7" s="69"/>
      <c r="B7" s="141">
        <v>3</v>
      </c>
      <c r="C7" s="141" t="s">
        <v>153</v>
      </c>
      <c r="D7" s="69"/>
      <c r="E7" s="70">
        <f>SUM(E8,E31)</f>
        <v>109762.43</v>
      </c>
      <c r="F7" s="70">
        <f>SUM(F8,F31)</f>
        <v>161597.03999999998</v>
      </c>
      <c r="G7" s="70">
        <f>SUM(G8,G31)</f>
        <v>164789.71</v>
      </c>
      <c r="H7" s="70">
        <f>SUM(H8,H31)</f>
        <v>164789.71</v>
      </c>
      <c r="I7" s="64">
        <f t="shared" si="0"/>
        <v>150.13307376667956</v>
      </c>
      <c r="J7" s="64">
        <f>H7/G7*100</f>
        <v>100</v>
      </c>
    </row>
    <row r="8" spans="1:10" ht="27" customHeight="1">
      <c r="A8" s="69"/>
      <c r="B8" s="141">
        <v>32</v>
      </c>
      <c r="C8" s="141" t="s">
        <v>152</v>
      </c>
      <c r="D8" s="69"/>
      <c r="E8" s="70">
        <f>SUM(E9,E12,E18,E26)</f>
        <v>104081.21999999999</v>
      </c>
      <c r="F8" s="70">
        <f>SUM(F9,F12,F18,F26)</f>
        <v>155547.03999999998</v>
      </c>
      <c r="G8" s="70">
        <f>SUM(G9,G12,G18,G26)</f>
        <v>158666.58</v>
      </c>
      <c r="H8" s="70">
        <f>SUM(H9,H12,H18,H26)</f>
        <v>158666.58</v>
      </c>
      <c r="I8" s="64">
        <f t="shared" si="0"/>
        <v>152.44496557592237</v>
      </c>
      <c r="J8" s="64">
        <f>H8/G8*100</f>
        <v>100</v>
      </c>
    </row>
    <row r="9" spans="1:10" ht="27" customHeight="1">
      <c r="A9" s="69"/>
      <c r="B9" s="141" t="s">
        <v>6</v>
      </c>
      <c r="C9" s="141" t="s">
        <v>7</v>
      </c>
      <c r="D9" s="69"/>
      <c r="E9" s="70">
        <f>SUM(E10:E11)</f>
        <v>2247</v>
      </c>
      <c r="F9" s="71">
        <v>1290</v>
      </c>
      <c r="G9" s="71">
        <v>1490</v>
      </c>
      <c r="H9" s="70">
        <f>SUM(H10:H11)</f>
        <v>1490</v>
      </c>
      <c r="I9" s="64">
        <f t="shared" si="0"/>
        <v>66.31063640409435</v>
      </c>
      <c r="J9" s="64">
        <f>H9/G9*100</f>
        <v>100</v>
      </c>
    </row>
    <row r="10" spans="1:10" ht="27" customHeight="1">
      <c r="A10" s="144"/>
      <c r="B10" s="144" t="s">
        <v>9</v>
      </c>
      <c r="C10" s="144" t="s">
        <v>10</v>
      </c>
      <c r="D10" s="72">
        <v>48007</v>
      </c>
      <c r="E10" s="71">
        <v>322</v>
      </c>
      <c r="F10" s="73"/>
      <c r="G10" s="73"/>
      <c r="H10" s="73">
        <v>290</v>
      </c>
      <c r="I10" s="74">
        <f t="shared" si="0"/>
        <v>90.06211180124224</v>
      </c>
      <c r="J10" s="74"/>
    </row>
    <row r="11" spans="1:10" ht="27" customHeight="1">
      <c r="A11" s="144"/>
      <c r="B11" s="144" t="s">
        <v>35</v>
      </c>
      <c r="C11" s="144" t="s">
        <v>36</v>
      </c>
      <c r="D11" s="72">
        <v>48007</v>
      </c>
      <c r="E11" s="71">
        <v>1925</v>
      </c>
      <c r="F11" s="73"/>
      <c r="G11" s="73"/>
      <c r="H11" s="73">
        <v>1200</v>
      </c>
      <c r="I11" s="74">
        <f t="shared" si="0"/>
        <v>62.33766233766234</v>
      </c>
      <c r="J11" s="74"/>
    </row>
    <row r="12" spans="1:10" ht="27" customHeight="1">
      <c r="A12" s="69"/>
      <c r="B12" s="141" t="s">
        <v>37</v>
      </c>
      <c r="C12" s="141" t="s">
        <v>38</v>
      </c>
      <c r="D12" s="69"/>
      <c r="E12" s="70">
        <f>SUM(E13:E17)</f>
        <v>38057.53999999999</v>
      </c>
      <c r="F12" s="73">
        <v>72070.09</v>
      </c>
      <c r="G12" s="73">
        <v>75126.32</v>
      </c>
      <c r="H12" s="75">
        <f>SUM(H13:H17)</f>
        <v>75126.31999999999</v>
      </c>
      <c r="I12" s="76">
        <f t="shared" si="0"/>
        <v>197.40193401885674</v>
      </c>
      <c r="J12" s="76">
        <f>H12/G12*100</f>
        <v>99.99999999999997</v>
      </c>
    </row>
    <row r="13" spans="1:10" ht="27" customHeight="1">
      <c r="A13" s="144"/>
      <c r="B13" s="144" t="s">
        <v>48</v>
      </c>
      <c r="C13" s="144" t="s">
        <v>49</v>
      </c>
      <c r="D13" s="72">
        <v>48007</v>
      </c>
      <c r="E13" s="71">
        <v>26170.67</v>
      </c>
      <c r="F13" s="73"/>
      <c r="G13" s="73"/>
      <c r="H13" s="73">
        <v>23653.67</v>
      </c>
      <c r="I13" s="74">
        <f t="shared" si="0"/>
        <v>90.38236315692339</v>
      </c>
      <c r="J13" s="74"/>
    </row>
    <row r="14" spans="1:10" ht="27" customHeight="1">
      <c r="A14" s="144"/>
      <c r="B14" s="144">
        <v>3222</v>
      </c>
      <c r="C14" s="144" t="s">
        <v>60</v>
      </c>
      <c r="D14" s="72">
        <v>48007</v>
      </c>
      <c r="E14" s="71">
        <v>0</v>
      </c>
      <c r="F14" s="73"/>
      <c r="G14" s="73"/>
      <c r="H14" s="73">
        <v>22487.76</v>
      </c>
      <c r="I14" s="74">
        <v>0</v>
      </c>
      <c r="J14" s="74"/>
    </row>
    <row r="15" spans="1:10" ht="27" customHeight="1">
      <c r="A15" s="144"/>
      <c r="B15" s="144" t="s">
        <v>50</v>
      </c>
      <c r="C15" s="144" t="s">
        <v>51</v>
      </c>
      <c r="D15" s="72">
        <v>48007</v>
      </c>
      <c r="E15" s="71">
        <v>5931.19</v>
      </c>
      <c r="F15" s="73"/>
      <c r="G15" s="73"/>
      <c r="H15" s="73">
        <v>11204.26</v>
      </c>
      <c r="I15" s="74">
        <f t="shared" si="0"/>
        <v>188.90408164297554</v>
      </c>
      <c r="J15" s="74"/>
    </row>
    <row r="16" spans="1:10" ht="27" customHeight="1">
      <c r="A16" s="144"/>
      <c r="B16" s="144" t="s">
        <v>52</v>
      </c>
      <c r="C16" s="144" t="s">
        <v>53</v>
      </c>
      <c r="D16" s="72">
        <v>48007</v>
      </c>
      <c r="E16" s="71">
        <v>5955.68</v>
      </c>
      <c r="F16" s="73"/>
      <c r="G16" s="73"/>
      <c r="H16" s="73">
        <v>14904.38</v>
      </c>
      <c r="I16" s="74">
        <f t="shared" si="0"/>
        <v>250.25488273379358</v>
      </c>
      <c r="J16" s="74"/>
    </row>
    <row r="17" spans="1:10" ht="27" customHeight="1">
      <c r="A17" s="144"/>
      <c r="B17" s="144" t="s">
        <v>39</v>
      </c>
      <c r="C17" s="144" t="s">
        <v>40</v>
      </c>
      <c r="D17" s="72">
        <v>48007</v>
      </c>
      <c r="E17" s="71">
        <v>0</v>
      </c>
      <c r="F17" s="73"/>
      <c r="G17" s="73"/>
      <c r="H17" s="73">
        <v>2876.25</v>
      </c>
      <c r="I17" s="74">
        <v>0</v>
      </c>
      <c r="J17" s="74"/>
    </row>
    <row r="18" spans="1:10" ht="27" customHeight="1">
      <c r="A18" s="69"/>
      <c r="B18" s="141" t="s">
        <v>13</v>
      </c>
      <c r="C18" s="141" t="s">
        <v>14</v>
      </c>
      <c r="D18" s="69"/>
      <c r="E18" s="70">
        <f>SUM(E19:E25)</f>
        <v>59381.04</v>
      </c>
      <c r="F18" s="73">
        <v>79216.95</v>
      </c>
      <c r="G18" s="73">
        <v>78841.23</v>
      </c>
      <c r="H18" s="75">
        <f>SUM(H19:H25)</f>
        <v>78841.23</v>
      </c>
      <c r="I18" s="76">
        <f t="shared" si="0"/>
        <v>132.7717230954527</v>
      </c>
      <c r="J18" s="76">
        <f>H18/G18*100</f>
        <v>100</v>
      </c>
    </row>
    <row r="19" spans="1:10" ht="27" customHeight="1">
      <c r="A19" s="144"/>
      <c r="B19" s="144" t="s">
        <v>54</v>
      </c>
      <c r="C19" s="144" t="s">
        <v>55</v>
      </c>
      <c r="D19" s="72">
        <v>48007</v>
      </c>
      <c r="E19" s="71">
        <v>10814.93</v>
      </c>
      <c r="F19" s="73"/>
      <c r="G19" s="73"/>
      <c r="H19" s="73">
        <v>11230.18</v>
      </c>
      <c r="I19" s="74">
        <f t="shared" si="0"/>
        <v>103.83959951659418</v>
      </c>
      <c r="J19" s="74"/>
    </row>
    <row r="20" spans="1:10" ht="27" customHeight="1">
      <c r="A20" s="144"/>
      <c r="B20" s="144" t="s">
        <v>20</v>
      </c>
      <c r="C20" s="144" t="s">
        <v>21</v>
      </c>
      <c r="D20" s="72">
        <v>48007</v>
      </c>
      <c r="E20" s="71">
        <v>11894.42</v>
      </c>
      <c r="F20" s="73"/>
      <c r="G20" s="73"/>
      <c r="H20" s="73">
        <v>14346.88</v>
      </c>
      <c r="I20" s="74">
        <f t="shared" si="0"/>
        <v>120.61857576914217</v>
      </c>
      <c r="J20" s="74"/>
    </row>
    <row r="21" spans="1:10" ht="27" customHeight="1">
      <c r="A21" s="144"/>
      <c r="B21" s="144" t="s">
        <v>44</v>
      </c>
      <c r="C21" s="144" t="s">
        <v>56</v>
      </c>
      <c r="D21" s="72">
        <v>48007</v>
      </c>
      <c r="E21" s="71">
        <v>15740.44</v>
      </c>
      <c r="F21" s="73"/>
      <c r="G21" s="73"/>
      <c r="H21" s="73">
        <v>14856.47</v>
      </c>
      <c r="I21" s="74">
        <f t="shared" si="0"/>
        <v>94.38408329119135</v>
      </c>
      <c r="J21" s="74"/>
    </row>
    <row r="22" spans="1:10" ht="27" customHeight="1">
      <c r="A22" s="144"/>
      <c r="B22" s="144">
        <v>3235</v>
      </c>
      <c r="C22" s="144" t="s">
        <v>233</v>
      </c>
      <c r="D22" s="72">
        <v>48007</v>
      </c>
      <c r="E22" s="71">
        <v>0</v>
      </c>
      <c r="F22" s="73"/>
      <c r="G22" s="73"/>
      <c r="H22" s="73">
        <v>8129.2</v>
      </c>
      <c r="I22" s="74">
        <v>0</v>
      </c>
      <c r="J22" s="74"/>
    </row>
    <row r="23" spans="1:10" ht="27" customHeight="1">
      <c r="A23" s="144"/>
      <c r="B23" s="144" t="s">
        <v>16</v>
      </c>
      <c r="C23" s="144" t="s">
        <v>17</v>
      </c>
      <c r="D23" s="72">
        <v>48007</v>
      </c>
      <c r="E23" s="71">
        <v>1675</v>
      </c>
      <c r="F23" s="73"/>
      <c r="G23" s="73"/>
      <c r="H23" s="73">
        <v>12500</v>
      </c>
      <c r="I23" s="74">
        <f t="shared" si="0"/>
        <v>746.2686567164179</v>
      </c>
      <c r="J23" s="74"/>
    </row>
    <row r="24" spans="1:10" ht="27" customHeight="1">
      <c r="A24" s="144"/>
      <c r="B24" s="144" t="s">
        <v>28</v>
      </c>
      <c r="C24" s="144" t="s">
        <v>29</v>
      </c>
      <c r="D24" s="72">
        <v>48007</v>
      </c>
      <c r="E24" s="71">
        <v>5098.75</v>
      </c>
      <c r="F24" s="73"/>
      <c r="G24" s="73"/>
      <c r="H24" s="73">
        <v>5127.5</v>
      </c>
      <c r="I24" s="74">
        <f t="shared" si="0"/>
        <v>100.56386369208138</v>
      </c>
      <c r="J24" s="74"/>
    </row>
    <row r="25" spans="1:10" ht="27" customHeight="1">
      <c r="A25" s="144"/>
      <c r="B25" s="144" t="s">
        <v>18</v>
      </c>
      <c r="C25" s="144" t="s">
        <v>19</v>
      </c>
      <c r="D25" s="72">
        <v>48007</v>
      </c>
      <c r="E25" s="71">
        <v>14157.5</v>
      </c>
      <c r="F25" s="73"/>
      <c r="G25" s="73"/>
      <c r="H25" s="73">
        <v>12651</v>
      </c>
      <c r="I25" s="74">
        <f t="shared" si="0"/>
        <v>89.35899699805758</v>
      </c>
      <c r="J25" s="74"/>
    </row>
    <row r="26" spans="1:10" ht="27" customHeight="1">
      <c r="A26" s="69"/>
      <c r="B26" s="141" t="s">
        <v>11</v>
      </c>
      <c r="C26" s="141" t="s">
        <v>12</v>
      </c>
      <c r="D26" s="69"/>
      <c r="E26" s="70">
        <f>SUM(E27:E30)</f>
        <v>4395.639999999999</v>
      </c>
      <c r="F26" s="73">
        <v>2970</v>
      </c>
      <c r="G26" s="73">
        <v>3209.03</v>
      </c>
      <c r="H26" s="70">
        <f>SUM(H27:H30)</f>
        <v>3209.0299999999997</v>
      </c>
      <c r="I26" s="76">
        <f t="shared" si="0"/>
        <v>73.00484116078661</v>
      </c>
      <c r="J26" s="76">
        <f>H26/G26*100</f>
        <v>99.99999999999999</v>
      </c>
    </row>
    <row r="27" spans="1:10" ht="27" customHeight="1">
      <c r="A27" s="144"/>
      <c r="B27" s="144">
        <v>3293</v>
      </c>
      <c r="C27" s="144" t="s">
        <v>242</v>
      </c>
      <c r="D27" s="72">
        <v>48007</v>
      </c>
      <c r="E27" s="71">
        <v>691.89</v>
      </c>
      <c r="F27" s="73"/>
      <c r="G27" s="73"/>
      <c r="H27" s="73">
        <v>950.19</v>
      </c>
      <c r="I27" s="74">
        <f t="shared" si="0"/>
        <v>137.3325239561202</v>
      </c>
      <c r="J27" s="74"/>
    </row>
    <row r="28" spans="1:10" ht="27" customHeight="1">
      <c r="A28" s="144"/>
      <c r="B28" s="144" t="s">
        <v>41</v>
      </c>
      <c r="C28" s="144" t="s">
        <v>59</v>
      </c>
      <c r="D28" s="72">
        <v>48007</v>
      </c>
      <c r="E28" s="71">
        <v>400</v>
      </c>
      <c r="F28" s="73"/>
      <c r="G28" s="73"/>
      <c r="H28" s="73">
        <v>420</v>
      </c>
      <c r="I28" s="74">
        <f t="shared" si="0"/>
        <v>105</v>
      </c>
      <c r="J28" s="74"/>
    </row>
    <row r="29" spans="1:10" ht="27" customHeight="1">
      <c r="A29" s="144"/>
      <c r="B29" s="144" t="s">
        <v>57</v>
      </c>
      <c r="C29" s="144" t="s">
        <v>58</v>
      </c>
      <c r="D29" s="72">
        <v>48007</v>
      </c>
      <c r="E29" s="71">
        <v>1060</v>
      </c>
      <c r="F29" s="73"/>
      <c r="G29" s="73"/>
      <c r="H29" s="73">
        <v>0</v>
      </c>
      <c r="I29" s="74">
        <f t="shared" si="0"/>
        <v>0</v>
      </c>
      <c r="J29" s="74"/>
    </row>
    <row r="30" spans="1:10" ht="27" customHeight="1">
      <c r="A30" s="144"/>
      <c r="B30" s="144" t="s">
        <v>15</v>
      </c>
      <c r="C30" s="144" t="s">
        <v>30</v>
      </c>
      <c r="D30" s="72">
        <v>48007</v>
      </c>
      <c r="E30" s="71">
        <v>2243.75</v>
      </c>
      <c r="F30" s="73"/>
      <c r="G30" s="73"/>
      <c r="H30" s="73">
        <v>1838.84</v>
      </c>
      <c r="I30" s="74">
        <f t="shared" si="0"/>
        <v>81.95387186629526</v>
      </c>
      <c r="J30" s="74"/>
    </row>
    <row r="31" spans="1:10" ht="27" customHeight="1">
      <c r="A31" s="69"/>
      <c r="B31" s="141">
        <v>34</v>
      </c>
      <c r="C31" s="141" t="s">
        <v>154</v>
      </c>
      <c r="D31" s="69"/>
      <c r="E31" s="70">
        <f>E32</f>
        <v>5681.21</v>
      </c>
      <c r="F31" s="75">
        <f>F32</f>
        <v>6050</v>
      </c>
      <c r="G31" s="75">
        <f>G32</f>
        <v>6123.13</v>
      </c>
      <c r="H31" s="75">
        <f>H32</f>
        <v>6123.13</v>
      </c>
      <c r="I31" s="76">
        <f t="shared" si="0"/>
        <v>107.77862462397975</v>
      </c>
      <c r="J31" s="76">
        <f>H31/G31*100</f>
        <v>100</v>
      </c>
    </row>
    <row r="32" spans="1:10" ht="27" customHeight="1">
      <c r="A32" s="69"/>
      <c r="B32" s="141" t="s">
        <v>31</v>
      </c>
      <c r="C32" s="141" t="s">
        <v>32</v>
      </c>
      <c r="D32" s="69"/>
      <c r="E32" s="70">
        <f>SUM(E33:E34)</f>
        <v>5681.21</v>
      </c>
      <c r="F32" s="73">
        <v>6050</v>
      </c>
      <c r="G32" s="73">
        <v>6123.13</v>
      </c>
      <c r="H32" s="70">
        <f>SUM(H33:H34)</f>
        <v>6123.13</v>
      </c>
      <c r="I32" s="76">
        <f t="shared" si="0"/>
        <v>107.77862462397975</v>
      </c>
      <c r="J32" s="76">
        <f>H32/G32*100</f>
        <v>100</v>
      </c>
    </row>
    <row r="33" spans="1:10" ht="27" customHeight="1">
      <c r="A33" s="144"/>
      <c r="B33" s="144" t="s">
        <v>33</v>
      </c>
      <c r="C33" s="144" t="s">
        <v>34</v>
      </c>
      <c r="D33" s="72">
        <v>48007</v>
      </c>
      <c r="E33" s="71">
        <v>5680.83</v>
      </c>
      <c r="F33" s="73"/>
      <c r="G33" s="73"/>
      <c r="H33" s="73">
        <v>6123.13</v>
      </c>
      <c r="I33" s="74">
        <f t="shared" si="0"/>
        <v>107.7858341122688</v>
      </c>
      <c r="J33" s="74"/>
    </row>
    <row r="34" spans="1:10" ht="27" customHeight="1">
      <c r="A34" s="144"/>
      <c r="B34" s="144">
        <v>3433</v>
      </c>
      <c r="C34" s="144" t="s">
        <v>253</v>
      </c>
      <c r="D34" s="72">
        <v>48007</v>
      </c>
      <c r="E34" s="71">
        <v>0.38</v>
      </c>
      <c r="F34" s="73"/>
      <c r="G34" s="73"/>
      <c r="H34" s="73">
        <v>0</v>
      </c>
      <c r="I34" s="74">
        <f t="shared" si="0"/>
        <v>0</v>
      </c>
      <c r="J34" s="74"/>
    </row>
    <row r="35" spans="1:10" ht="27" customHeight="1">
      <c r="A35" s="141" t="s">
        <v>234</v>
      </c>
      <c r="B35" s="69" t="s">
        <v>4</v>
      </c>
      <c r="C35" s="141" t="s">
        <v>235</v>
      </c>
      <c r="D35" s="69"/>
      <c r="E35" s="70">
        <f>E36</f>
        <v>154147.15</v>
      </c>
      <c r="F35" s="70">
        <f>F36</f>
        <v>179259.9</v>
      </c>
      <c r="G35" s="70">
        <f>G36</f>
        <v>176067.22999999998</v>
      </c>
      <c r="H35" s="70">
        <f>H36</f>
        <v>174498.14</v>
      </c>
      <c r="I35" s="76">
        <f t="shared" si="0"/>
        <v>113.20231350368788</v>
      </c>
      <c r="J35" s="76">
        <f>H35/G35*100</f>
        <v>99.1088120145924</v>
      </c>
    </row>
    <row r="36" spans="1:10" ht="27" customHeight="1">
      <c r="A36" s="69"/>
      <c r="B36" s="141">
        <v>3</v>
      </c>
      <c r="C36" s="141" t="s">
        <v>153</v>
      </c>
      <c r="D36" s="69"/>
      <c r="E36" s="70">
        <f>SUM(E37)</f>
        <v>154147.15</v>
      </c>
      <c r="F36" s="70">
        <f>SUM(F37)</f>
        <v>179259.9</v>
      </c>
      <c r="G36" s="70">
        <f>SUM(G37)</f>
        <v>176067.22999999998</v>
      </c>
      <c r="H36" s="70">
        <f>SUM(H37)</f>
        <v>174498.14</v>
      </c>
      <c r="I36" s="76">
        <f t="shared" si="0"/>
        <v>113.20231350368788</v>
      </c>
      <c r="J36" s="76">
        <f>H36/G36*100</f>
        <v>99.1088120145924</v>
      </c>
    </row>
    <row r="37" spans="1:10" ht="27" customHeight="1">
      <c r="A37" s="69"/>
      <c r="B37" s="141">
        <v>32</v>
      </c>
      <c r="C37" s="141" t="s">
        <v>152</v>
      </c>
      <c r="D37" s="69"/>
      <c r="E37" s="70">
        <f>SUM(E38,E40,E42,E45)</f>
        <v>154147.15</v>
      </c>
      <c r="F37" s="70">
        <f>SUM(F38,F40,F42,F45)</f>
        <v>179259.9</v>
      </c>
      <c r="G37" s="70">
        <f>SUM(G38,G40,G42,G45)</f>
        <v>176067.22999999998</v>
      </c>
      <c r="H37" s="70">
        <f>SUM(H38,H40,H42,H45)</f>
        <v>174498.14</v>
      </c>
      <c r="I37" s="76">
        <f t="shared" si="0"/>
        <v>113.20231350368788</v>
      </c>
      <c r="J37" s="76">
        <f>H37/G37*100</f>
        <v>99.1088120145924</v>
      </c>
    </row>
    <row r="38" spans="1:10" ht="27" customHeight="1">
      <c r="A38" s="69"/>
      <c r="B38" s="141">
        <v>321</v>
      </c>
      <c r="C38" s="141" t="s">
        <v>236</v>
      </c>
      <c r="D38" s="69"/>
      <c r="E38" s="70">
        <f>E39</f>
        <v>70309.32</v>
      </c>
      <c r="F38" s="73">
        <v>75722</v>
      </c>
      <c r="G38" s="73">
        <v>75232.34</v>
      </c>
      <c r="H38" s="75">
        <f>H39</f>
        <v>73663.25</v>
      </c>
      <c r="I38" s="76">
        <f t="shared" si="0"/>
        <v>104.77024952026275</v>
      </c>
      <c r="J38" s="76">
        <f>H38/G38*100</f>
        <v>97.91434109320541</v>
      </c>
    </row>
    <row r="39" spans="1:10" ht="27" customHeight="1">
      <c r="A39" s="144"/>
      <c r="B39" s="144">
        <v>3212</v>
      </c>
      <c r="C39" s="144" t="s">
        <v>237</v>
      </c>
      <c r="D39" s="72">
        <v>48007</v>
      </c>
      <c r="E39" s="71">
        <v>70309.32</v>
      </c>
      <c r="F39" s="73"/>
      <c r="G39" s="73"/>
      <c r="H39" s="73">
        <v>73663.25</v>
      </c>
      <c r="I39" s="74">
        <f t="shared" si="0"/>
        <v>104.77024952026275</v>
      </c>
      <c r="J39" s="74"/>
    </row>
    <row r="40" spans="1:10" ht="27" customHeight="1">
      <c r="A40" s="69"/>
      <c r="B40" s="141">
        <v>322</v>
      </c>
      <c r="C40" s="141" t="s">
        <v>238</v>
      </c>
      <c r="D40" s="69"/>
      <c r="E40" s="70">
        <f>E41</f>
        <v>59570.74</v>
      </c>
      <c r="F40" s="73">
        <v>77720</v>
      </c>
      <c r="G40" s="73">
        <v>74527.33</v>
      </c>
      <c r="H40" s="75">
        <f>H41</f>
        <v>74527.33</v>
      </c>
      <c r="I40" s="76">
        <f t="shared" si="0"/>
        <v>125.10727582031045</v>
      </c>
      <c r="J40" s="76">
        <f>H40/G40*100</f>
        <v>100</v>
      </c>
    </row>
    <row r="41" spans="1:10" ht="27" customHeight="1">
      <c r="A41" s="144"/>
      <c r="B41" s="144">
        <v>3223</v>
      </c>
      <c r="C41" s="144" t="s">
        <v>47</v>
      </c>
      <c r="D41" s="72">
        <v>48007</v>
      </c>
      <c r="E41" s="71">
        <v>59570.74</v>
      </c>
      <c r="F41" s="73"/>
      <c r="G41" s="73"/>
      <c r="H41" s="73">
        <v>74527.33</v>
      </c>
      <c r="I41" s="74">
        <f t="shared" si="0"/>
        <v>125.10727582031045</v>
      </c>
      <c r="J41" s="74"/>
    </row>
    <row r="42" spans="1:10" ht="27" customHeight="1">
      <c r="A42" s="69"/>
      <c r="B42" s="141" t="s">
        <v>13</v>
      </c>
      <c r="C42" s="141" t="s">
        <v>14</v>
      </c>
      <c r="D42" s="69"/>
      <c r="E42" s="70">
        <f>SUM(E43:E44)</f>
        <v>19075</v>
      </c>
      <c r="F42" s="73">
        <v>21162.5</v>
      </c>
      <c r="G42" s="73">
        <v>21162.5</v>
      </c>
      <c r="H42" s="70">
        <f>SUM(H43:H44)</f>
        <v>21162.5</v>
      </c>
      <c r="I42" s="76">
        <f t="shared" si="0"/>
        <v>110.94364351245085</v>
      </c>
      <c r="J42" s="76">
        <f>H42/G42*100</f>
        <v>100</v>
      </c>
    </row>
    <row r="43" spans="1:10" ht="27" customHeight="1">
      <c r="A43" s="144"/>
      <c r="B43" s="144">
        <v>3235</v>
      </c>
      <c r="C43" s="144" t="s">
        <v>233</v>
      </c>
      <c r="D43" s="72">
        <v>48007</v>
      </c>
      <c r="E43" s="71">
        <v>14075</v>
      </c>
      <c r="F43" s="73"/>
      <c r="G43" s="73"/>
      <c r="H43" s="73">
        <v>16162.5</v>
      </c>
      <c r="I43" s="74">
        <f t="shared" si="0"/>
        <v>114.83126110124333</v>
      </c>
      <c r="J43" s="74"/>
    </row>
    <row r="44" spans="1:10" ht="27" customHeight="1">
      <c r="A44" s="144"/>
      <c r="B44" s="144" t="s">
        <v>45</v>
      </c>
      <c r="C44" s="144" t="s">
        <v>61</v>
      </c>
      <c r="D44" s="72">
        <v>48007</v>
      </c>
      <c r="E44" s="71">
        <v>5000</v>
      </c>
      <c r="F44" s="73"/>
      <c r="G44" s="73"/>
      <c r="H44" s="73">
        <v>5000</v>
      </c>
      <c r="I44" s="74">
        <f t="shared" si="0"/>
        <v>100</v>
      </c>
      <c r="J44" s="74"/>
    </row>
    <row r="45" spans="1:10" ht="27" customHeight="1">
      <c r="A45" s="69"/>
      <c r="B45" s="141">
        <v>329</v>
      </c>
      <c r="C45" s="141" t="s">
        <v>30</v>
      </c>
      <c r="D45" s="69"/>
      <c r="E45" s="70">
        <f>E46</f>
        <v>5192.09</v>
      </c>
      <c r="F45" s="73">
        <v>4655.4</v>
      </c>
      <c r="G45" s="73">
        <v>5145.06</v>
      </c>
      <c r="H45" s="75">
        <f>H46</f>
        <v>5145.06</v>
      </c>
      <c r="I45" s="76">
        <f t="shared" si="0"/>
        <v>99.09419906049395</v>
      </c>
      <c r="J45" s="76">
        <f>H45/G45*100</f>
        <v>100</v>
      </c>
    </row>
    <row r="46" spans="1:10" ht="27" customHeight="1">
      <c r="A46" s="144"/>
      <c r="B46" s="144">
        <v>3292</v>
      </c>
      <c r="C46" s="144" t="s">
        <v>239</v>
      </c>
      <c r="D46" s="72">
        <v>48007</v>
      </c>
      <c r="E46" s="71">
        <v>5192.09</v>
      </c>
      <c r="F46" s="73"/>
      <c r="G46" s="73"/>
      <c r="H46" s="73">
        <v>5145.06</v>
      </c>
      <c r="I46" s="74">
        <f t="shared" si="0"/>
        <v>99.09419906049395</v>
      </c>
      <c r="J46" s="74"/>
    </row>
    <row r="47" spans="1:10" ht="27" customHeight="1">
      <c r="A47" s="141" t="s">
        <v>240</v>
      </c>
      <c r="B47" s="69" t="s">
        <v>4</v>
      </c>
      <c r="C47" s="141" t="s">
        <v>241</v>
      </c>
      <c r="D47" s="69"/>
      <c r="E47" s="70">
        <f>E48</f>
        <v>54255.880000000005</v>
      </c>
      <c r="F47" s="70">
        <f>F48</f>
        <v>72883.43</v>
      </c>
      <c r="G47" s="70">
        <f>G48</f>
        <v>72883.43</v>
      </c>
      <c r="H47" s="70">
        <f>H48</f>
        <v>8195.22</v>
      </c>
      <c r="I47" s="64">
        <f t="shared" si="0"/>
        <v>15.104759152372054</v>
      </c>
      <c r="J47" s="64">
        <f>H47/G47*100</f>
        <v>11.244284194637931</v>
      </c>
    </row>
    <row r="48" spans="1:10" ht="27" customHeight="1">
      <c r="A48" s="69"/>
      <c r="B48" s="141">
        <v>3</v>
      </c>
      <c r="C48" s="141" t="s">
        <v>153</v>
      </c>
      <c r="D48" s="69"/>
      <c r="E48" s="70">
        <f>SUM(E49,E71)</f>
        <v>54255.880000000005</v>
      </c>
      <c r="F48" s="70">
        <f>SUM(F49,F71)</f>
        <v>72883.43</v>
      </c>
      <c r="G48" s="70">
        <f>SUM(G49,G71)</f>
        <v>72883.43</v>
      </c>
      <c r="H48" s="70">
        <f>SUM(H49,H71)</f>
        <v>8195.22</v>
      </c>
      <c r="I48" s="64">
        <f t="shared" si="0"/>
        <v>15.104759152372054</v>
      </c>
      <c r="J48" s="64">
        <f>H48/G48*100</f>
        <v>11.244284194637931</v>
      </c>
    </row>
    <row r="49" spans="1:10" ht="27" customHeight="1">
      <c r="A49" s="69"/>
      <c r="B49" s="141">
        <v>32</v>
      </c>
      <c r="C49" s="141" t="s">
        <v>152</v>
      </c>
      <c r="D49" s="69"/>
      <c r="E49" s="70">
        <f>SUM(E50,E53,E59,E67)</f>
        <v>54247.08</v>
      </c>
      <c r="F49" s="70">
        <f>SUM(F50,F53,F59,F67)</f>
        <v>72763.43</v>
      </c>
      <c r="G49" s="70">
        <f>SUM(G50,G53,G59,G67)</f>
        <v>72763.43</v>
      </c>
      <c r="H49" s="70">
        <f>SUM(H50,H53,H59,H67)</f>
        <v>8191.73</v>
      </c>
      <c r="I49" s="64">
        <f t="shared" si="0"/>
        <v>15.100775931165325</v>
      </c>
      <c r="J49" s="64">
        <f>H49/G49*100</f>
        <v>11.258031678825477</v>
      </c>
    </row>
    <row r="50" spans="1:10" ht="27" customHeight="1">
      <c r="A50" s="69"/>
      <c r="B50" s="141" t="s">
        <v>6</v>
      </c>
      <c r="C50" s="141" t="s">
        <v>7</v>
      </c>
      <c r="D50" s="69"/>
      <c r="E50" s="70">
        <f>SUM(E51:E52)</f>
        <v>0</v>
      </c>
      <c r="F50" s="71">
        <v>4828</v>
      </c>
      <c r="G50" s="71">
        <v>4828</v>
      </c>
      <c r="H50" s="70">
        <f>SUM(H51:H52)</f>
        <v>0</v>
      </c>
      <c r="I50" s="64">
        <v>0</v>
      </c>
      <c r="J50" s="64">
        <f>H50/G50*100</f>
        <v>0</v>
      </c>
    </row>
    <row r="51" spans="1:10" ht="27" customHeight="1">
      <c r="A51" s="144"/>
      <c r="B51" s="144" t="s">
        <v>9</v>
      </c>
      <c r="C51" s="144" t="s">
        <v>10</v>
      </c>
      <c r="D51" s="72">
        <v>47400</v>
      </c>
      <c r="E51" s="71">
        <v>0</v>
      </c>
      <c r="F51" s="73"/>
      <c r="G51" s="73"/>
      <c r="H51" s="73">
        <v>0</v>
      </c>
      <c r="I51" s="74">
        <v>0</v>
      </c>
      <c r="J51" s="74"/>
    </row>
    <row r="52" spans="1:10" ht="27" customHeight="1">
      <c r="A52" s="144"/>
      <c r="B52" s="144" t="s">
        <v>9</v>
      </c>
      <c r="C52" s="144" t="s">
        <v>10</v>
      </c>
      <c r="D52" s="72">
        <v>62400</v>
      </c>
      <c r="E52" s="71">
        <v>0</v>
      </c>
      <c r="F52" s="73"/>
      <c r="G52" s="73"/>
      <c r="H52" s="73">
        <v>0</v>
      </c>
      <c r="I52" s="74">
        <v>0</v>
      </c>
      <c r="J52" s="74"/>
    </row>
    <row r="53" spans="1:10" ht="27" customHeight="1">
      <c r="A53" s="69"/>
      <c r="B53" s="141" t="s">
        <v>37</v>
      </c>
      <c r="C53" s="141" t="s">
        <v>38</v>
      </c>
      <c r="D53" s="69"/>
      <c r="E53" s="70">
        <f>SUM(E54:E58)</f>
        <v>39270.380000000005</v>
      </c>
      <c r="F53" s="73">
        <v>35890</v>
      </c>
      <c r="G53" s="73">
        <v>35890</v>
      </c>
      <c r="H53" s="75">
        <f>SUM(H54:H58)</f>
        <v>5231.73</v>
      </c>
      <c r="I53" s="76">
        <f>H53/E53*100</f>
        <v>13.322330978207999</v>
      </c>
      <c r="J53" s="76">
        <f>H53/G53*100</f>
        <v>14.577124547227637</v>
      </c>
    </row>
    <row r="54" spans="1:10" ht="27" customHeight="1">
      <c r="A54" s="144"/>
      <c r="B54" s="144" t="s">
        <v>48</v>
      </c>
      <c r="C54" s="144" t="s">
        <v>49</v>
      </c>
      <c r="D54" s="72">
        <v>47400</v>
      </c>
      <c r="E54" s="71">
        <v>0</v>
      </c>
      <c r="F54" s="73"/>
      <c r="G54" s="73"/>
      <c r="H54" s="73">
        <v>0</v>
      </c>
      <c r="I54" s="74">
        <v>0</v>
      </c>
      <c r="J54" s="74"/>
    </row>
    <row r="55" spans="1:10" ht="27" customHeight="1">
      <c r="A55" s="144"/>
      <c r="B55" s="144">
        <v>3222</v>
      </c>
      <c r="C55" s="144" t="s">
        <v>60</v>
      </c>
      <c r="D55" s="72">
        <v>32400</v>
      </c>
      <c r="E55" s="71">
        <v>1258.43</v>
      </c>
      <c r="F55" s="73"/>
      <c r="G55" s="73"/>
      <c r="H55" s="73">
        <v>0</v>
      </c>
      <c r="I55" s="74">
        <f>H55/E55*100</f>
        <v>0</v>
      </c>
      <c r="J55" s="74"/>
    </row>
    <row r="56" spans="1:10" ht="27" customHeight="1">
      <c r="A56" s="144"/>
      <c r="B56" s="144">
        <v>3222</v>
      </c>
      <c r="C56" s="144" t="s">
        <v>60</v>
      </c>
      <c r="D56" s="72">
        <v>47400</v>
      </c>
      <c r="E56" s="71">
        <v>29674.54</v>
      </c>
      <c r="F56" s="73"/>
      <c r="G56" s="73"/>
      <c r="H56" s="73">
        <v>5059.73</v>
      </c>
      <c r="I56" s="74">
        <f>H56/E56*100</f>
        <v>17.05074451027716</v>
      </c>
      <c r="J56" s="74"/>
    </row>
    <row r="57" spans="1:10" ht="27" customHeight="1">
      <c r="A57" s="144"/>
      <c r="B57" s="144" t="s">
        <v>50</v>
      </c>
      <c r="C57" s="144" t="s">
        <v>51</v>
      </c>
      <c r="D57" s="72">
        <v>47400</v>
      </c>
      <c r="E57" s="71">
        <v>19.84</v>
      </c>
      <c r="F57" s="73"/>
      <c r="G57" s="73"/>
      <c r="H57" s="73">
        <v>0</v>
      </c>
      <c r="I57" s="74">
        <f>H57/E57*100</f>
        <v>0</v>
      </c>
      <c r="J57" s="74"/>
    </row>
    <row r="58" spans="1:10" ht="27" customHeight="1">
      <c r="A58" s="144"/>
      <c r="B58" s="144" t="s">
        <v>52</v>
      </c>
      <c r="C58" s="144" t="s">
        <v>53</v>
      </c>
      <c r="D58" s="72">
        <v>47400</v>
      </c>
      <c r="E58" s="71">
        <v>8317.57</v>
      </c>
      <c r="F58" s="73"/>
      <c r="G58" s="73"/>
      <c r="H58" s="73">
        <v>172</v>
      </c>
      <c r="I58" s="74">
        <f>H58/E58*100</f>
        <v>2.0679116616992705</v>
      </c>
      <c r="J58" s="74"/>
    </row>
    <row r="59" spans="1:10" ht="27" customHeight="1">
      <c r="A59" s="69"/>
      <c r="B59" s="141" t="s">
        <v>13</v>
      </c>
      <c r="C59" s="141" t="s">
        <v>14</v>
      </c>
      <c r="D59" s="69"/>
      <c r="E59" s="70">
        <f>SUM(E60:E66)</f>
        <v>12066.7</v>
      </c>
      <c r="F59" s="73">
        <v>27300</v>
      </c>
      <c r="G59" s="73">
        <v>27300</v>
      </c>
      <c r="H59" s="75">
        <f>SUM(H60:H66)</f>
        <v>640</v>
      </c>
      <c r="I59" s="76">
        <f>H59/E59*100</f>
        <v>5.3038527517879785</v>
      </c>
      <c r="J59" s="76">
        <f>H59/G59*100</f>
        <v>2.3443223443223444</v>
      </c>
    </row>
    <row r="60" spans="1:10" ht="27" customHeight="1">
      <c r="A60" s="144"/>
      <c r="B60" s="144" t="s">
        <v>54</v>
      </c>
      <c r="C60" s="144" t="s">
        <v>55</v>
      </c>
      <c r="D60" s="72">
        <v>47400</v>
      </c>
      <c r="E60" s="71">
        <v>0</v>
      </c>
      <c r="F60" s="73"/>
      <c r="G60" s="73"/>
      <c r="H60" s="73">
        <v>40</v>
      </c>
      <c r="I60" s="74">
        <v>0</v>
      </c>
      <c r="J60" s="74"/>
    </row>
    <row r="61" spans="1:10" ht="27" customHeight="1">
      <c r="A61" s="144"/>
      <c r="B61" s="144" t="s">
        <v>20</v>
      </c>
      <c r="C61" s="144" t="s">
        <v>21</v>
      </c>
      <c r="D61" s="72">
        <v>47400</v>
      </c>
      <c r="E61" s="71">
        <v>0</v>
      </c>
      <c r="F61" s="73"/>
      <c r="G61" s="73"/>
      <c r="H61" s="73">
        <v>0</v>
      </c>
      <c r="I61" s="74">
        <v>0</v>
      </c>
      <c r="J61" s="74"/>
    </row>
    <row r="62" spans="1:10" ht="27" customHeight="1">
      <c r="A62" s="144"/>
      <c r="B62" s="144" t="s">
        <v>44</v>
      </c>
      <c r="C62" s="144" t="s">
        <v>56</v>
      </c>
      <c r="D62" s="72">
        <v>47400</v>
      </c>
      <c r="E62" s="71">
        <v>0</v>
      </c>
      <c r="F62" s="73"/>
      <c r="G62" s="73"/>
      <c r="H62" s="73">
        <v>0</v>
      </c>
      <c r="I62" s="74">
        <v>0</v>
      </c>
      <c r="J62" s="74"/>
    </row>
    <row r="63" spans="1:10" ht="27" customHeight="1">
      <c r="A63" s="144"/>
      <c r="B63" s="144">
        <v>3235</v>
      </c>
      <c r="C63" s="144" t="s">
        <v>233</v>
      </c>
      <c r="D63" s="72">
        <v>47400</v>
      </c>
      <c r="E63" s="71">
        <v>12066.7</v>
      </c>
      <c r="F63" s="73"/>
      <c r="G63" s="73"/>
      <c r="H63" s="73">
        <v>0</v>
      </c>
      <c r="I63" s="74">
        <f>H63/E63*100</f>
        <v>0</v>
      </c>
      <c r="J63" s="74"/>
    </row>
    <row r="64" spans="1:10" ht="27" customHeight="1">
      <c r="A64" s="144"/>
      <c r="B64" s="144" t="s">
        <v>28</v>
      </c>
      <c r="C64" s="144" t="s">
        <v>29</v>
      </c>
      <c r="D64" s="72">
        <v>47400</v>
      </c>
      <c r="E64" s="71">
        <v>0</v>
      </c>
      <c r="F64" s="73"/>
      <c r="G64" s="73"/>
      <c r="H64" s="73">
        <v>0</v>
      </c>
      <c r="I64" s="74">
        <v>0</v>
      </c>
      <c r="J64" s="74"/>
    </row>
    <row r="65" spans="1:10" ht="27" customHeight="1">
      <c r="A65" s="144"/>
      <c r="B65" s="144" t="s">
        <v>18</v>
      </c>
      <c r="C65" s="144" t="s">
        <v>19</v>
      </c>
      <c r="D65" s="72">
        <v>47400</v>
      </c>
      <c r="E65" s="71">
        <v>0</v>
      </c>
      <c r="F65" s="73"/>
      <c r="G65" s="73"/>
      <c r="H65" s="73">
        <v>600</v>
      </c>
      <c r="I65" s="74">
        <v>0</v>
      </c>
      <c r="J65" s="74"/>
    </row>
    <row r="66" spans="1:10" ht="27" customHeight="1">
      <c r="A66" s="144"/>
      <c r="B66" s="144" t="s">
        <v>18</v>
      </c>
      <c r="C66" s="144" t="s">
        <v>19</v>
      </c>
      <c r="D66" s="72">
        <v>62400</v>
      </c>
      <c r="E66" s="71">
        <v>0</v>
      </c>
      <c r="F66" s="73"/>
      <c r="G66" s="73"/>
      <c r="H66" s="73">
        <v>0</v>
      </c>
      <c r="I66" s="74">
        <v>0</v>
      </c>
      <c r="J66" s="74"/>
    </row>
    <row r="67" spans="1:10" ht="27" customHeight="1">
      <c r="A67" s="69"/>
      <c r="B67" s="141" t="s">
        <v>11</v>
      </c>
      <c r="C67" s="141" t="s">
        <v>12</v>
      </c>
      <c r="D67" s="69"/>
      <c r="E67" s="70">
        <f>SUM(E68:E70)</f>
        <v>2910</v>
      </c>
      <c r="F67" s="73">
        <v>4745.43</v>
      </c>
      <c r="G67" s="73">
        <v>4745.43</v>
      </c>
      <c r="H67" s="75">
        <f>SUM(H68:H70)</f>
        <v>2320</v>
      </c>
      <c r="I67" s="76">
        <f>H67/E67*100</f>
        <v>79.72508591065292</v>
      </c>
      <c r="J67" s="76">
        <f>H67/G67*100</f>
        <v>48.88914176376008</v>
      </c>
    </row>
    <row r="68" spans="1:10" ht="27" customHeight="1">
      <c r="A68" s="144"/>
      <c r="B68" s="144">
        <v>3293</v>
      </c>
      <c r="C68" s="144" t="s">
        <v>242</v>
      </c>
      <c r="D68" s="72">
        <v>47400</v>
      </c>
      <c r="E68" s="71">
        <v>0</v>
      </c>
      <c r="F68" s="73"/>
      <c r="G68" s="73"/>
      <c r="H68" s="73">
        <v>0</v>
      </c>
      <c r="I68" s="74">
        <v>0</v>
      </c>
      <c r="J68" s="74"/>
    </row>
    <row r="69" spans="1:10" ht="27" customHeight="1">
      <c r="A69" s="144"/>
      <c r="B69" s="144" t="s">
        <v>15</v>
      </c>
      <c r="C69" s="144" t="s">
        <v>30</v>
      </c>
      <c r="D69" s="72">
        <v>47400</v>
      </c>
      <c r="E69" s="71">
        <v>1710</v>
      </c>
      <c r="F69" s="73"/>
      <c r="G69" s="73"/>
      <c r="H69" s="73">
        <v>2320</v>
      </c>
      <c r="I69" s="74">
        <f>H69/E69*100</f>
        <v>135.67251461988303</v>
      </c>
      <c r="J69" s="74"/>
    </row>
    <row r="70" spans="1:10" ht="27" customHeight="1">
      <c r="A70" s="144"/>
      <c r="B70" s="144" t="s">
        <v>15</v>
      </c>
      <c r="C70" s="144" t="s">
        <v>30</v>
      </c>
      <c r="D70" s="72">
        <v>62400</v>
      </c>
      <c r="E70" s="71">
        <v>1200</v>
      </c>
      <c r="F70" s="73"/>
      <c r="G70" s="73"/>
      <c r="H70" s="73">
        <v>0</v>
      </c>
      <c r="I70" s="74">
        <f>H70/E70*100</f>
        <v>0</v>
      </c>
      <c r="J70" s="74"/>
    </row>
    <row r="71" spans="1:10" ht="27" customHeight="1">
      <c r="A71" s="69"/>
      <c r="B71" s="141">
        <v>34</v>
      </c>
      <c r="C71" s="141" t="s">
        <v>154</v>
      </c>
      <c r="D71" s="69"/>
      <c r="E71" s="70">
        <f>E72</f>
        <v>8.8</v>
      </c>
      <c r="F71" s="75">
        <f>F72</f>
        <v>120</v>
      </c>
      <c r="G71" s="75">
        <f>G72</f>
        <v>120</v>
      </c>
      <c r="H71" s="75">
        <f>H72</f>
        <v>3.49</v>
      </c>
      <c r="I71" s="76">
        <f aca="true" t="shared" si="1" ref="I71:I77">H71/E71*100</f>
        <v>39.659090909090914</v>
      </c>
      <c r="J71" s="76">
        <f>H71/G71*100</f>
        <v>2.9083333333333337</v>
      </c>
    </row>
    <row r="72" spans="1:10" ht="27" customHeight="1">
      <c r="A72" s="69"/>
      <c r="B72" s="141" t="s">
        <v>31</v>
      </c>
      <c r="C72" s="141" t="s">
        <v>32</v>
      </c>
      <c r="D72" s="69"/>
      <c r="E72" s="70">
        <f>SUM(E73:E74)</f>
        <v>8.8</v>
      </c>
      <c r="F72" s="73">
        <v>120</v>
      </c>
      <c r="G72" s="73">
        <v>120</v>
      </c>
      <c r="H72" s="70">
        <f>SUM(H73:H74)</f>
        <v>3.49</v>
      </c>
      <c r="I72" s="76">
        <f t="shared" si="1"/>
        <v>39.659090909090914</v>
      </c>
      <c r="J72" s="76">
        <f>H72/G72*100</f>
        <v>2.9083333333333337</v>
      </c>
    </row>
    <row r="73" spans="1:10" ht="27" customHeight="1">
      <c r="A73" s="144"/>
      <c r="B73" s="144" t="s">
        <v>33</v>
      </c>
      <c r="C73" s="144" t="s">
        <v>34</v>
      </c>
      <c r="D73" s="72">
        <v>32400</v>
      </c>
      <c r="E73" s="71">
        <v>8.8</v>
      </c>
      <c r="F73" s="73"/>
      <c r="G73" s="73"/>
      <c r="H73" s="73">
        <v>3.49</v>
      </c>
      <c r="I73" s="74">
        <f t="shared" si="1"/>
        <v>39.659090909090914</v>
      </c>
      <c r="J73" s="74"/>
    </row>
    <row r="74" spans="1:10" ht="27" customHeight="1">
      <c r="A74" s="144"/>
      <c r="B74" s="144" t="s">
        <v>33</v>
      </c>
      <c r="C74" s="144" t="s">
        <v>34</v>
      </c>
      <c r="D74" s="72">
        <v>47400</v>
      </c>
      <c r="E74" s="71">
        <v>0</v>
      </c>
      <c r="F74" s="73"/>
      <c r="G74" s="73"/>
      <c r="H74" s="73">
        <v>0</v>
      </c>
      <c r="I74" s="74">
        <v>0</v>
      </c>
      <c r="J74" s="74"/>
    </row>
    <row r="75" spans="1:10" ht="27" customHeight="1">
      <c r="A75" s="141" t="s">
        <v>243</v>
      </c>
      <c r="B75" s="69" t="s">
        <v>4</v>
      </c>
      <c r="C75" s="141" t="s">
        <v>244</v>
      </c>
      <c r="D75" s="69"/>
      <c r="E75" s="70">
        <f>SUM(E76)</f>
        <v>3330732.64</v>
      </c>
      <c r="F75" s="70">
        <f>SUM(F76)</f>
        <v>3651937.9899999998</v>
      </c>
      <c r="G75" s="70">
        <f>SUM(G76)</f>
        <v>3651937.9899999998</v>
      </c>
      <c r="H75" s="70">
        <f>SUM(H76)</f>
        <v>3639481.4999999995</v>
      </c>
      <c r="I75" s="64">
        <f t="shared" si="1"/>
        <v>109.26969809260942</v>
      </c>
      <c r="J75" s="64">
        <f>H75/G75*100</f>
        <v>99.65890740658494</v>
      </c>
    </row>
    <row r="76" spans="1:10" ht="27" customHeight="1">
      <c r="A76" s="69"/>
      <c r="B76" s="141">
        <v>3</v>
      </c>
      <c r="C76" s="141" t="s">
        <v>153</v>
      </c>
      <c r="D76" s="69"/>
      <c r="E76" s="70">
        <f>SUM(E77,E85,E91)</f>
        <v>3330732.64</v>
      </c>
      <c r="F76" s="70">
        <f>SUM(F77,F85,F91)</f>
        <v>3651937.9899999998</v>
      </c>
      <c r="G76" s="70">
        <f>SUM(G77,G85,G91)</f>
        <v>3651937.9899999998</v>
      </c>
      <c r="H76" s="70">
        <f>SUM(H77,H85,H91)</f>
        <v>3639481.4999999995</v>
      </c>
      <c r="I76" s="64">
        <f t="shared" si="1"/>
        <v>109.26969809260942</v>
      </c>
      <c r="J76" s="64">
        <f>H76/G76*100</f>
        <v>99.65890740658494</v>
      </c>
    </row>
    <row r="77" spans="1:10" ht="27" customHeight="1">
      <c r="A77" s="69"/>
      <c r="B77" s="141">
        <v>31</v>
      </c>
      <c r="C77" s="141" t="s">
        <v>245</v>
      </c>
      <c r="D77" s="69"/>
      <c r="E77" s="70">
        <f>SUM(E78,E80,E82)</f>
        <v>3319857.64</v>
      </c>
      <c r="F77" s="70">
        <f>SUM(F78,F80,F82)</f>
        <v>3594175.4899999998</v>
      </c>
      <c r="G77" s="70">
        <f>SUM(G78,G80,G82)</f>
        <v>3592625.4899999998</v>
      </c>
      <c r="H77" s="70">
        <f>SUM(H78,H80,H82)</f>
        <v>3587120.0199999996</v>
      </c>
      <c r="I77" s="64">
        <f t="shared" si="1"/>
        <v>108.05041688474326</v>
      </c>
      <c r="J77" s="64">
        <f>H77/G77*100</f>
        <v>99.84675636201645</v>
      </c>
    </row>
    <row r="78" spans="1:10" ht="27" customHeight="1">
      <c r="A78" s="69"/>
      <c r="B78" s="141">
        <v>311</v>
      </c>
      <c r="C78" s="141" t="s">
        <v>246</v>
      </c>
      <c r="D78" s="69"/>
      <c r="E78" s="70">
        <f>SUM(E79:E79)</f>
        <v>2763575.06</v>
      </c>
      <c r="F78" s="71">
        <v>2975502.57</v>
      </c>
      <c r="G78" s="71">
        <v>2975502.57</v>
      </c>
      <c r="H78" s="70">
        <f>SUM(H79:H79)</f>
        <v>2971851.53</v>
      </c>
      <c r="I78" s="64">
        <f aca="true" t="shared" si="2" ref="I78:I89">H78/E78*100</f>
        <v>107.53648681429335</v>
      </c>
      <c r="J78" s="64">
        <f>H78/G78*100</f>
        <v>99.87729669478995</v>
      </c>
    </row>
    <row r="79" spans="1:10" ht="27" customHeight="1">
      <c r="A79" s="144"/>
      <c r="B79" s="144">
        <v>3111</v>
      </c>
      <c r="C79" s="144" t="s">
        <v>247</v>
      </c>
      <c r="D79" s="72">
        <v>53082</v>
      </c>
      <c r="E79" s="71">
        <v>2763575.06</v>
      </c>
      <c r="F79" s="73"/>
      <c r="G79" s="73"/>
      <c r="H79" s="73">
        <v>2971851.53</v>
      </c>
      <c r="I79" s="74">
        <f t="shared" si="2"/>
        <v>107.53648681429335</v>
      </c>
      <c r="J79" s="74"/>
    </row>
    <row r="80" spans="1:10" ht="27" customHeight="1">
      <c r="A80" s="69"/>
      <c r="B80" s="141">
        <v>312</v>
      </c>
      <c r="C80" s="141" t="s">
        <v>248</v>
      </c>
      <c r="D80" s="69"/>
      <c r="E80" s="70">
        <f>SUM(E81:E81)</f>
        <v>100292.63</v>
      </c>
      <c r="F80" s="73">
        <v>127400</v>
      </c>
      <c r="G80" s="73">
        <v>125850</v>
      </c>
      <c r="H80" s="75">
        <f>SUM(H81:H81)</f>
        <v>124640.05</v>
      </c>
      <c r="I80" s="76">
        <f t="shared" si="2"/>
        <v>124.27638002912079</v>
      </c>
      <c r="J80" s="76">
        <f>H80/G80*100</f>
        <v>99.03857767183155</v>
      </c>
    </row>
    <row r="81" spans="1:10" ht="27" customHeight="1">
      <c r="A81" s="144"/>
      <c r="B81" s="144">
        <v>3121</v>
      </c>
      <c r="C81" s="144" t="s">
        <v>248</v>
      </c>
      <c r="D81" s="72">
        <v>53082</v>
      </c>
      <c r="E81" s="71">
        <v>100292.63</v>
      </c>
      <c r="F81" s="73"/>
      <c r="G81" s="73"/>
      <c r="H81" s="73">
        <v>124640.05</v>
      </c>
      <c r="I81" s="74">
        <f t="shared" si="2"/>
        <v>124.27638002912079</v>
      </c>
      <c r="J81" s="74"/>
    </row>
    <row r="82" spans="1:10" ht="27" customHeight="1">
      <c r="A82" s="69"/>
      <c r="B82" s="141">
        <v>313</v>
      </c>
      <c r="C82" s="141" t="s">
        <v>249</v>
      </c>
      <c r="D82" s="69"/>
      <c r="E82" s="70">
        <f>SUM(E83:E84)</f>
        <v>455989.95</v>
      </c>
      <c r="F82" s="73">
        <v>491272.92</v>
      </c>
      <c r="G82" s="73">
        <v>491272.92</v>
      </c>
      <c r="H82" s="75">
        <f>SUM(H83:H84)</f>
        <v>490628.44</v>
      </c>
      <c r="I82" s="76">
        <f t="shared" si="2"/>
        <v>107.59632750677947</v>
      </c>
      <c r="J82" s="76">
        <f>H82/G82*100</f>
        <v>99.86881426315946</v>
      </c>
    </row>
    <row r="83" spans="1:10" ht="27" customHeight="1">
      <c r="A83" s="144"/>
      <c r="B83" s="144">
        <v>3132</v>
      </c>
      <c r="C83" s="144" t="s">
        <v>250</v>
      </c>
      <c r="D83" s="72">
        <v>53082</v>
      </c>
      <c r="E83" s="71">
        <v>455989.95</v>
      </c>
      <c r="F83" s="73"/>
      <c r="G83" s="73"/>
      <c r="H83" s="73">
        <v>489966.05</v>
      </c>
      <c r="I83" s="74">
        <f t="shared" si="2"/>
        <v>107.45106334032141</v>
      </c>
      <c r="J83" s="74"/>
    </row>
    <row r="84" spans="1:10" ht="27" customHeight="1">
      <c r="A84" s="144"/>
      <c r="B84" s="144">
        <v>3133</v>
      </c>
      <c r="C84" s="144" t="s">
        <v>251</v>
      </c>
      <c r="D84" s="72">
        <v>53082</v>
      </c>
      <c r="E84" s="71">
        <v>0</v>
      </c>
      <c r="F84" s="73"/>
      <c r="G84" s="73"/>
      <c r="H84" s="73">
        <v>662.39</v>
      </c>
      <c r="I84" s="74">
        <v>0</v>
      </c>
      <c r="J84" s="74"/>
    </row>
    <row r="85" spans="1:10" ht="27" customHeight="1">
      <c r="A85" s="69"/>
      <c r="B85" s="141">
        <v>32</v>
      </c>
      <c r="C85" s="141" t="s">
        <v>152</v>
      </c>
      <c r="D85" s="69"/>
      <c r="E85" s="70">
        <f>SUM(E86,E88)</f>
        <v>10875</v>
      </c>
      <c r="F85" s="70">
        <f>SUM(F86,F88)</f>
        <v>42662.5</v>
      </c>
      <c r="G85" s="70">
        <f>SUM(G86,G88)</f>
        <v>44212.5</v>
      </c>
      <c r="H85" s="70">
        <f>SUM(H86,H88)</f>
        <v>39868.75</v>
      </c>
      <c r="I85" s="64">
        <f>H85/E85*100</f>
        <v>366.60919540229884</v>
      </c>
      <c r="J85" s="64">
        <f>H85/G85*100</f>
        <v>90.1752897936104</v>
      </c>
    </row>
    <row r="86" spans="1:10" ht="27" customHeight="1">
      <c r="A86" s="69"/>
      <c r="B86" s="141">
        <v>323</v>
      </c>
      <c r="C86" s="141" t="s">
        <v>14</v>
      </c>
      <c r="D86" s="69"/>
      <c r="E86" s="70">
        <f>SUM(E87)</f>
        <v>0</v>
      </c>
      <c r="F86" s="71">
        <v>0</v>
      </c>
      <c r="G86" s="71">
        <v>1550</v>
      </c>
      <c r="H86" s="70">
        <f>SUM(H87)</f>
        <v>1550</v>
      </c>
      <c r="I86" s="76">
        <v>0</v>
      </c>
      <c r="J86" s="76">
        <f>H86/G86*100</f>
        <v>100</v>
      </c>
    </row>
    <row r="87" spans="1:10" ht="27" customHeight="1">
      <c r="A87" s="145"/>
      <c r="B87" s="144">
        <v>3236</v>
      </c>
      <c r="C87" s="144" t="s">
        <v>61</v>
      </c>
      <c r="D87" s="72">
        <v>53082</v>
      </c>
      <c r="E87" s="71">
        <v>0</v>
      </c>
      <c r="F87" s="71"/>
      <c r="G87" s="71"/>
      <c r="H87" s="71">
        <v>1550</v>
      </c>
      <c r="I87" s="74">
        <v>0</v>
      </c>
      <c r="J87" s="74"/>
    </row>
    <row r="88" spans="1:10" ht="27" customHeight="1">
      <c r="A88" s="69"/>
      <c r="B88" s="141" t="s">
        <v>11</v>
      </c>
      <c r="C88" s="141" t="s">
        <v>12</v>
      </c>
      <c r="D88" s="69"/>
      <c r="E88" s="70">
        <f>SUM(E89:E90)</f>
        <v>10875</v>
      </c>
      <c r="F88" s="73">
        <v>42662.5</v>
      </c>
      <c r="G88" s="73">
        <v>42662.5</v>
      </c>
      <c r="H88" s="75">
        <f>SUM(H89:H90)</f>
        <v>38318.75</v>
      </c>
      <c r="I88" s="76">
        <f t="shared" si="2"/>
        <v>352.35632183908046</v>
      </c>
      <c r="J88" s="76">
        <f>H88/G88*100</f>
        <v>89.81834163492528</v>
      </c>
    </row>
    <row r="89" spans="1:10" ht="27" customHeight="1">
      <c r="A89" s="144"/>
      <c r="B89" s="144">
        <v>3295</v>
      </c>
      <c r="C89" s="144" t="s">
        <v>58</v>
      </c>
      <c r="D89" s="72">
        <v>53082</v>
      </c>
      <c r="E89" s="71">
        <v>10875</v>
      </c>
      <c r="F89" s="73"/>
      <c r="G89" s="73"/>
      <c r="H89" s="73">
        <v>15037.5</v>
      </c>
      <c r="I89" s="74">
        <f t="shared" si="2"/>
        <v>138.27586206896552</v>
      </c>
      <c r="J89" s="74"/>
    </row>
    <row r="90" spans="1:10" ht="27" customHeight="1">
      <c r="A90" s="144"/>
      <c r="B90" s="144">
        <v>3296</v>
      </c>
      <c r="C90" s="144" t="s">
        <v>252</v>
      </c>
      <c r="D90" s="72">
        <v>53082</v>
      </c>
      <c r="E90" s="71">
        <v>0</v>
      </c>
      <c r="F90" s="73"/>
      <c r="G90" s="73"/>
      <c r="H90" s="73">
        <v>23281.25</v>
      </c>
      <c r="I90" s="74">
        <v>0</v>
      </c>
      <c r="J90" s="74"/>
    </row>
    <row r="91" spans="1:10" ht="27" customHeight="1">
      <c r="A91" s="69"/>
      <c r="B91" s="141">
        <v>34</v>
      </c>
      <c r="C91" s="141" t="s">
        <v>154</v>
      </c>
      <c r="D91" s="69"/>
      <c r="E91" s="70">
        <f>E92</f>
        <v>0</v>
      </c>
      <c r="F91" s="75">
        <f>F92</f>
        <v>15100</v>
      </c>
      <c r="G91" s="75">
        <f>G92</f>
        <v>15100</v>
      </c>
      <c r="H91" s="75">
        <f>H92</f>
        <v>12492.73</v>
      </c>
      <c r="I91" s="76">
        <v>0</v>
      </c>
      <c r="J91" s="76">
        <f>H91/G91*100</f>
        <v>82.73331125827814</v>
      </c>
    </row>
    <row r="92" spans="1:10" ht="27" customHeight="1">
      <c r="A92" s="69"/>
      <c r="B92" s="141" t="s">
        <v>31</v>
      </c>
      <c r="C92" s="141" t="s">
        <v>32</v>
      </c>
      <c r="D92" s="69"/>
      <c r="E92" s="70">
        <f>E93</f>
        <v>0</v>
      </c>
      <c r="F92" s="73">
        <v>15100</v>
      </c>
      <c r="G92" s="73">
        <v>15100</v>
      </c>
      <c r="H92" s="75">
        <f>H93</f>
        <v>12492.73</v>
      </c>
      <c r="I92" s="76">
        <v>0</v>
      </c>
      <c r="J92" s="76">
        <f>H92/G92*100</f>
        <v>82.73331125827814</v>
      </c>
    </row>
    <row r="93" spans="1:10" ht="27" customHeight="1">
      <c r="A93" s="144"/>
      <c r="B93" s="144">
        <v>3433</v>
      </c>
      <c r="C93" s="144" t="s">
        <v>253</v>
      </c>
      <c r="D93" s="72">
        <v>53082</v>
      </c>
      <c r="E93" s="71">
        <v>0</v>
      </c>
      <c r="F93" s="73"/>
      <c r="G93" s="73"/>
      <c r="H93" s="73">
        <v>12492.73</v>
      </c>
      <c r="I93" s="74">
        <v>0</v>
      </c>
      <c r="J93" s="74"/>
    </row>
    <row r="94" spans="1:10" ht="27" customHeight="1">
      <c r="A94" s="66">
        <v>2301</v>
      </c>
      <c r="B94" s="67" t="s">
        <v>3</v>
      </c>
      <c r="C94" s="66" t="s">
        <v>254</v>
      </c>
      <c r="D94" s="67"/>
      <c r="E94" s="60">
        <f>SUM(E95,E100,E110,E115,E125,E132)</f>
        <v>33093.78</v>
      </c>
      <c r="F94" s="60">
        <f>SUM(F95,F100,F110,F115,F125,F132)</f>
        <v>86442.5</v>
      </c>
      <c r="G94" s="60">
        <f>SUM(G95,G100,G110,G115,G125,G132)</f>
        <v>86442.5</v>
      </c>
      <c r="H94" s="60">
        <f>SUM(H95,H100,H110,H115,H125,H132)</f>
        <v>56770.630000000005</v>
      </c>
      <c r="I94" s="68">
        <f aca="true" t="shared" si="3" ref="I94:I99">H94/E94*100</f>
        <v>171.54471323614288</v>
      </c>
      <c r="J94" s="68">
        <f>H94/G94*100</f>
        <v>65.67444254851492</v>
      </c>
    </row>
    <row r="95" spans="1:10" ht="27" customHeight="1">
      <c r="A95" s="141" t="s">
        <v>286</v>
      </c>
      <c r="B95" s="69" t="s">
        <v>4</v>
      </c>
      <c r="C95" s="141" t="s">
        <v>287</v>
      </c>
      <c r="D95" s="69"/>
      <c r="E95" s="70">
        <f aca="true" t="shared" si="4" ref="E95:H96">E96</f>
        <v>6281.48</v>
      </c>
      <c r="F95" s="70">
        <f t="shared" si="4"/>
        <v>0</v>
      </c>
      <c r="G95" s="70">
        <f t="shared" si="4"/>
        <v>0</v>
      </c>
      <c r="H95" s="70">
        <f t="shared" si="4"/>
        <v>0</v>
      </c>
      <c r="I95" s="64">
        <f t="shared" si="3"/>
        <v>0</v>
      </c>
      <c r="J95" s="64"/>
    </row>
    <row r="96" spans="1:10" ht="27" customHeight="1">
      <c r="A96" s="69"/>
      <c r="B96" s="141">
        <v>3</v>
      </c>
      <c r="C96" s="141" t="s">
        <v>153</v>
      </c>
      <c r="D96" s="69"/>
      <c r="E96" s="70">
        <f t="shared" si="4"/>
        <v>6281.48</v>
      </c>
      <c r="F96" s="70">
        <f t="shared" si="4"/>
        <v>0</v>
      </c>
      <c r="G96" s="70">
        <f t="shared" si="4"/>
        <v>0</v>
      </c>
      <c r="H96" s="70">
        <f t="shared" si="4"/>
        <v>0</v>
      </c>
      <c r="I96" s="64">
        <f t="shared" si="3"/>
        <v>0</v>
      </c>
      <c r="J96" s="64">
        <v>0</v>
      </c>
    </row>
    <row r="97" spans="1:10" ht="27" customHeight="1">
      <c r="A97" s="69"/>
      <c r="B97" s="141">
        <v>32</v>
      </c>
      <c r="C97" s="141" t="s">
        <v>152</v>
      </c>
      <c r="D97" s="69"/>
      <c r="E97" s="70">
        <f>SUM(E98)</f>
        <v>6281.48</v>
      </c>
      <c r="F97" s="70">
        <f>SUM(F98)</f>
        <v>0</v>
      </c>
      <c r="G97" s="70">
        <f>SUM(G98)</f>
        <v>0</v>
      </c>
      <c r="H97" s="70">
        <f>SUM(H98)</f>
        <v>0</v>
      </c>
      <c r="I97" s="64">
        <f t="shared" si="3"/>
        <v>0</v>
      </c>
      <c r="J97" s="64">
        <v>0</v>
      </c>
    </row>
    <row r="98" spans="1:10" ht="27" customHeight="1">
      <c r="A98" s="69"/>
      <c r="B98" s="141">
        <v>323</v>
      </c>
      <c r="C98" s="141" t="s">
        <v>14</v>
      </c>
      <c r="D98" s="69"/>
      <c r="E98" s="70">
        <f>SUM(E99)</f>
        <v>6281.48</v>
      </c>
      <c r="F98" s="73">
        <v>0</v>
      </c>
      <c r="G98" s="73">
        <v>0</v>
      </c>
      <c r="H98" s="70">
        <f>SUM(H99)</f>
        <v>0</v>
      </c>
      <c r="I98" s="76">
        <f t="shared" si="3"/>
        <v>0</v>
      </c>
      <c r="J98" s="76">
        <v>0</v>
      </c>
    </row>
    <row r="99" spans="1:10" ht="27" customHeight="1">
      <c r="A99" s="144"/>
      <c r="B99" s="144">
        <v>3237</v>
      </c>
      <c r="C99" s="144" t="s">
        <v>17</v>
      </c>
      <c r="D99" s="72">
        <v>11001</v>
      </c>
      <c r="E99" s="71">
        <v>6281.48</v>
      </c>
      <c r="F99" s="73"/>
      <c r="G99" s="73"/>
      <c r="H99" s="73">
        <v>0</v>
      </c>
      <c r="I99" s="74">
        <f t="shared" si="3"/>
        <v>0</v>
      </c>
      <c r="J99" s="74"/>
    </row>
    <row r="100" spans="1:10" ht="27" customHeight="1">
      <c r="A100" s="141" t="s">
        <v>255</v>
      </c>
      <c r="B100" s="69" t="s">
        <v>4</v>
      </c>
      <c r="C100" s="141" t="s">
        <v>261</v>
      </c>
      <c r="D100" s="69"/>
      <c r="E100" s="70">
        <f aca="true" t="shared" si="5" ref="E100:H101">E101</f>
        <v>20000</v>
      </c>
      <c r="F100" s="70">
        <f t="shared" si="5"/>
        <v>20000</v>
      </c>
      <c r="G100" s="70">
        <f t="shared" si="5"/>
        <v>20000</v>
      </c>
      <c r="H100" s="70">
        <f t="shared" si="5"/>
        <v>20000</v>
      </c>
      <c r="I100" s="64">
        <f aca="true" t="shared" si="6" ref="I100:I109">H100/E100*100</f>
        <v>100</v>
      </c>
      <c r="J100" s="64"/>
    </row>
    <row r="101" spans="1:10" ht="27" customHeight="1">
      <c r="A101" s="69"/>
      <c r="B101" s="141">
        <v>3</v>
      </c>
      <c r="C101" s="141" t="s">
        <v>153</v>
      </c>
      <c r="D101" s="69"/>
      <c r="E101" s="70">
        <f t="shared" si="5"/>
        <v>20000</v>
      </c>
      <c r="F101" s="70">
        <f t="shared" si="5"/>
        <v>20000</v>
      </c>
      <c r="G101" s="70">
        <f t="shared" si="5"/>
        <v>20000</v>
      </c>
      <c r="H101" s="70">
        <f t="shared" si="5"/>
        <v>20000</v>
      </c>
      <c r="I101" s="64">
        <f t="shared" si="6"/>
        <v>100</v>
      </c>
      <c r="J101" s="64">
        <f>H101/G101*100</f>
        <v>100</v>
      </c>
    </row>
    <row r="102" spans="1:10" ht="27" customHeight="1">
      <c r="A102" s="69"/>
      <c r="B102" s="141">
        <v>32</v>
      </c>
      <c r="C102" s="141" t="s">
        <v>152</v>
      </c>
      <c r="D102" s="69"/>
      <c r="E102" s="70">
        <f>SUM(E103,E106)</f>
        <v>20000</v>
      </c>
      <c r="F102" s="70">
        <f>SUM(F103,F106)</f>
        <v>20000</v>
      </c>
      <c r="G102" s="70">
        <f>SUM(G103,G106)</f>
        <v>20000</v>
      </c>
      <c r="H102" s="70">
        <f>SUM(H103,H106)</f>
        <v>20000</v>
      </c>
      <c r="I102" s="64">
        <f t="shared" si="6"/>
        <v>100</v>
      </c>
      <c r="J102" s="64">
        <f>H102/G102*100</f>
        <v>100</v>
      </c>
    </row>
    <row r="103" spans="1:10" ht="27" customHeight="1">
      <c r="A103" s="69"/>
      <c r="B103" s="141">
        <v>322</v>
      </c>
      <c r="C103" s="141" t="s">
        <v>238</v>
      </c>
      <c r="D103" s="69"/>
      <c r="E103" s="70">
        <f>SUM(E104:E105)</f>
        <v>7814.79</v>
      </c>
      <c r="F103" s="73">
        <v>4631.79</v>
      </c>
      <c r="G103" s="73">
        <v>5175.68</v>
      </c>
      <c r="H103" s="70">
        <f>SUM(H104:H105)</f>
        <v>5175.68</v>
      </c>
      <c r="I103" s="76">
        <f>H103/E103*100</f>
        <v>66.22929087026012</v>
      </c>
      <c r="J103" s="76">
        <f>H103/G103*100</f>
        <v>100</v>
      </c>
    </row>
    <row r="104" spans="1:10" ht="27" customHeight="1">
      <c r="A104" s="144"/>
      <c r="B104" s="144">
        <v>3222</v>
      </c>
      <c r="C104" s="144" t="s">
        <v>60</v>
      </c>
      <c r="D104" s="72">
        <v>55359</v>
      </c>
      <c r="E104" s="71">
        <v>6979.84</v>
      </c>
      <c r="F104" s="73"/>
      <c r="G104" s="73"/>
      <c r="H104" s="73">
        <v>5175.68</v>
      </c>
      <c r="I104" s="74">
        <f>H104/E104*100</f>
        <v>74.15184302218962</v>
      </c>
      <c r="J104" s="74"/>
    </row>
    <row r="105" spans="1:10" ht="27" customHeight="1">
      <c r="A105" s="144"/>
      <c r="B105" s="144">
        <v>3225</v>
      </c>
      <c r="C105" s="144" t="s">
        <v>53</v>
      </c>
      <c r="D105" s="72">
        <v>55359</v>
      </c>
      <c r="E105" s="71">
        <v>834.95</v>
      </c>
      <c r="F105" s="73"/>
      <c r="G105" s="73"/>
      <c r="H105" s="73">
        <v>0</v>
      </c>
      <c r="I105" s="74">
        <f>H105/E105*100</f>
        <v>0</v>
      </c>
      <c r="J105" s="74"/>
    </row>
    <row r="106" spans="1:10" ht="27" customHeight="1">
      <c r="A106" s="69"/>
      <c r="B106" s="141" t="s">
        <v>13</v>
      </c>
      <c r="C106" s="141" t="s">
        <v>14</v>
      </c>
      <c r="D106" s="69"/>
      <c r="E106" s="70">
        <f>SUM(E107:E109)</f>
        <v>12185.21</v>
      </c>
      <c r="F106" s="73">
        <v>15368.21</v>
      </c>
      <c r="G106" s="73">
        <v>14824.32</v>
      </c>
      <c r="H106" s="70">
        <f>SUM(H107:H109)</f>
        <v>14824.32</v>
      </c>
      <c r="I106" s="76">
        <f t="shared" si="6"/>
        <v>121.6583054374935</v>
      </c>
      <c r="J106" s="76">
        <f>H106/G106*100</f>
        <v>100</v>
      </c>
    </row>
    <row r="107" spans="1:10" ht="27" customHeight="1">
      <c r="A107" s="144"/>
      <c r="B107" s="144">
        <v>3231</v>
      </c>
      <c r="C107" s="144" t="s">
        <v>55</v>
      </c>
      <c r="D107" s="72">
        <v>55359</v>
      </c>
      <c r="E107" s="71">
        <v>312.5</v>
      </c>
      <c r="F107" s="73"/>
      <c r="G107" s="73"/>
      <c r="H107" s="73">
        <v>312.5</v>
      </c>
      <c r="I107" s="74">
        <f>H107/E107*100</f>
        <v>100</v>
      </c>
      <c r="J107" s="74"/>
    </row>
    <row r="108" spans="1:10" ht="27" customHeight="1">
      <c r="A108" s="144"/>
      <c r="B108" s="144">
        <v>3237</v>
      </c>
      <c r="C108" s="144" t="s">
        <v>17</v>
      </c>
      <c r="D108" s="72">
        <v>55359</v>
      </c>
      <c r="E108" s="71">
        <v>2418.46</v>
      </c>
      <c r="F108" s="73"/>
      <c r="G108" s="73"/>
      <c r="H108" s="73">
        <v>2372.17</v>
      </c>
      <c r="I108" s="74">
        <f>H108/E108*100</f>
        <v>98.08597206486773</v>
      </c>
      <c r="J108" s="74"/>
    </row>
    <row r="109" spans="1:10" ht="27" customHeight="1">
      <c r="A109" s="144"/>
      <c r="B109" s="144">
        <v>3239</v>
      </c>
      <c r="C109" s="144" t="s">
        <v>19</v>
      </c>
      <c r="D109" s="72">
        <v>55359</v>
      </c>
      <c r="E109" s="71">
        <v>9454.25</v>
      </c>
      <c r="F109" s="73"/>
      <c r="G109" s="73"/>
      <c r="H109" s="73">
        <v>12139.65</v>
      </c>
      <c r="I109" s="74">
        <f t="shared" si="6"/>
        <v>128.40415686067112</v>
      </c>
      <c r="J109" s="74"/>
    </row>
    <row r="110" spans="1:10" ht="27" customHeight="1">
      <c r="A110" s="141" t="s">
        <v>256</v>
      </c>
      <c r="B110" s="69" t="s">
        <v>4</v>
      </c>
      <c r="C110" s="141" t="s">
        <v>262</v>
      </c>
      <c r="D110" s="69"/>
      <c r="E110" s="70">
        <f>SUM(E111)</f>
        <v>6289.8</v>
      </c>
      <c r="F110" s="75">
        <f>SUM(F111)</f>
        <v>11315</v>
      </c>
      <c r="G110" s="75">
        <f>SUM(G111)</f>
        <v>11315</v>
      </c>
      <c r="H110" s="75">
        <f>SUM(H111)</f>
        <v>5625</v>
      </c>
      <c r="I110" s="76">
        <f>H110/E110*100</f>
        <v>89.43050653438901</v>
      </c>
      <c r="J110" s="76">
        <f>H110/G110*100</f>
        <v>49.71277065841803</v>
      </c>
    </row>
    <row r="111" spans="1:10" ht="27" customHeight="1">
      <c r="A111" s="69"/>
      <c r="B111" s="141">
        <v>3</v>
      </c>
      <c r="C111" s="141" t="s">
        <v>153</v>
      </c>
      <c r="D111" s="69"/>
      <c r="E111" s="70">
        <f aca="true" t="shared" si="7" ref="E111:H112">E112</f>
        <v>6289.8</v>
      </c>
      <c r="F111" s="70">
        <f t="shared" si="7"/>
        <v>11315</v>
      </c>
      <c r="G111" s="70">
        <f t="shared" si="7"/>
        <v>11315</v>
      </c>
      <c r="H111" s="70">
        <f t="shared" si="7"/>
        <v>5625</v>
      </c>
      <c r="I111" s="76">
        <f>H111/E111*100</f>
        <v>89.43050653438901</v>
      </c>
      <c r="J111" s="76">
        <f>H111/G111*100</f>
        <v>49.71277065841803</v>
      </c>
    </row>
    <row r="112" spans="1:10" ht="27" customHeight="1">
      <c r="A112" s="69"/>
      <c r="B112" s="141">
        <v>32</v>
      </c>
      <c r="C112" s="141" t="s">
        <v>152</v>
      </c>
      <c r="D112" s="69"/>
      <c r="E112" s="70">
        <f t="shared" si="7"/>
        <v>6289.8</v>
      </c>
      <c r="F112" s="70">
        <f t="shared" si="7"/>
        <v>11315</v>
      </c>
      <c r="G112" s="70">
        <f t="shared" si="7"/>
        <v>11315</v>
      </c>
      <c r="H112" s="70">
        <f t="shared" si="7"/>
        <v>5625</v>
      </c>
      <c r="I112" s="76">
        <f>H112/E112*100</f>
        <v>89.43050653438901</v>
      </c>
      <c r="J112" s="76">
        <f>H112/G112*100</f>
        <v>49.71277065841803</v>
      </c>
    </row>
    <row r="113" spans="1:10" ht="27" customHeight="1">
      <c r="A113" s="69"/>
      <c r="B113" s="141">
        <v>323</v>
      </c>
      <c r="C113" s="141" t="s">
        <v>14</v>
      </c>
      <c r="D113" s="69"/>
      <c r="E113" s="70">
        <f>E114</f>
        <v>6289.8</v>
      </c>
      <c r="F113" s="73">
        <v>11315</v>
      </c>
      <c r="G113" s="73">
        <v>11315</v>
      </c>
      <c r="H113" s="75">
        <f>H114</f>
        <v>5625</v>
      </c>
      <c r="I113" s="76">
        <f>H113/E113*100</f>
        <v>89.43050653438901</v>
      </c>
      <c r="J113" s="76">
        <f>H113/G113*100</f>
        <v>49.71277065841803</v>
      </c>
    </row>
    <row r="114" spans="1:10" ht="27" customHeight="1">
      <c r="A114" s="144"/>
      <c r="B114" s="144">
        <v>3231</v>
      </c>
      <c r="C114" s="144" t="s">
        <v>55</v>
      </c>
      <c r="D114" s="72">
        <v>53082</v>
      </c>
      <c r="E114" s="71">
        <v>6289.8</v>
      </c>
      <c r="F114" s="73"/>
      <c r="G114" s="73"/>
      <c r="H114" s="73">
        <v>5625</v>
      </c>
      <c r="I114" s="74">
        <f>H114/E114*100</f>
        <v>89.43050653438901</v>
      </c>
      <c r="J114" s="74"/>
    </row>
    <row r="115" spans="1:10" ht="27" customHeight="1">
      <c r="A115" s="141" t="s">
        <v>257</v>
      </c>
      <c r="B115" s="69" t="s">
        <v>4</v>
      </c>
      <c r="C115" s="141" t="s">
        <v>263</v>
      </c>
      <c r="D115" s="69"/>
      <c r="E115" s="70">
        <f>SUM(E116)</f>
        <v>0</v>
      </c>
      <c r="F115" s="75">
        <f>SUM(F116)</f>
        <v>45000</v>
      </c>
      <c r="G115" s="75">
        <f>SUM(G116)</f>
        <v>45000</v>
      </c>
      <c r="H115" s="75">
        <f>SUM(H116)</f>
        <v>21668.13</v>
      </c>
      <c r="I115" s="76">
        <v>0</v>
      </c>
      <c r="J115" s="76">
        <f>H115/G115*100</f>
        <v>48.1514</v>
      </c>
    </row>
    <row r="116" spans="1:10" ht="27" customHeight="1">
      <c r="A116" s="69"/>
      <c r="B116" s="141">
        <v>3</v>
      </c>
      <c r="C116" s="141" t="s">
        <v>153</v>
      </c>
      <c r="D116" s="69"/>
      <c r="E116" s="70">
        <f>SUM(E117,E122)</f>
        <v>0</v>
      </c>
      <c r="F116" s="70">
        <f>SUM(F117,F122)</f>
        <v>45000</v>
      </c>
      <c r="G116" s="70">
        <f>SUM(G117,G122)</f>
        <v>45000</v>
      </c>
      <c r="H116" s="70">
        <f>SUM(H117,H122)</f>
        <v>21668.13</v>
      </c>
      <c r="I116" s="76">
        <v>0</v>
      </c>
      <c r="J116" s="76">
        <f>H116/G116*100</f>
        <v>48.1514</v>
      </c>
    </row>
    <row r="117" spans="1:10" ht="27" customHeight="1">
      <c r="A117" s="69"/>
      <c r="B117" s="141">
        <v>32</v>
      </c>
      <c r="C117" s="141" t="s">
        <v>152</v>
      </c>
      <c r="D117" s="69"/>
      <c r="E117" s="70">
        <f>SUM(E118,E120)</f>
        <v>0</v>
      </c>
      <c r="F117" s="70">
        <f>SUM(F118,F120)</f>
        <v>45000</v>
      </c>
      <c r="G117" s="70">
        <f>SUM(G118,G120)</f>
        <v>44999.1</v>
      </c>
      <c r="H117" s="70">
        <f>SUM(H118,H120)</f>
        <v>21667.23</v>
      </c>
      <c r="I117" s="76">
        <v>0</v>
      </c>
      <c r="J117" s="76">
        <f>H117/G117*100</f>
        <v>48.15036300726015</v>
      </c>
    </row>
    <row r="118" spans="1:10" ht="27" customHeight="1">
      <c r="A118" s="69"/>
      <c r="B118" s="141" t="s">
        <v>6</v>
      </c>
      <c r="C118" s="141" t="s">
        <v>7</v>
      </c>
      <c r="D118" s="69"/>
      <c r="E118" s="70">
        <f>E119</f>
        <v>0</v>
      </c>
      <c r="F118" s="73">
        <v>27180</v>
      </c>
      <c r="G118" s="73">
        <v>25821</v>
      </c>
      <c r="H118" s="75">
        <f>H119</f>
        <v>0</v>
      </c>
      <c r="I118" s="76">
        <v>0</v>
      </c>
      <c r="J118" s="76">
        <f>H118/G118*100</f>
        <v>0</v>
      </c>
    </row>
    <row r="119" spans="1:10" ht="27" customHeight="1">
      <c r="A119" s="144"/>
      <c r="B119" s="144" t="s">
        <v>9</v>
      </c>
      <c r="C119" s="144" t="s">
        <v>10</v>
      </c>
      <c r="D119" s="72">
        <v>51999</v>
      </c>
      <c r="E119" s="71">
        <v>0</v>
      </c>
      <c r="F119" s="73"/>
      <c r="G119" s="73"/>
      <c r="H119" s="73">
        <v>0</v>
      </c>
      <c r="I119" s="74">
        <v>0</v>
      </c>
      <c r="J119" s="74"/>
    </row>
    <row r="120" spans="1:10" ht="27" customHeight="1">
      <c r="A120" s="69"/>
      <c r="B120" s="141">
        <v>329</v>
      </c>
      <c r="C120" s="141" t="s">
        <v>30</v>
      </c>
      <c r="D120" s="69"/>
      <c r="E120" s="70">
        <f>SUM(E121:E121)</f>
        <v>0</v>
      </c>
      <c r="F120" s="73">
        <v>17820</v>
      </c>
      <c r="G120" s="73">
        <v>19178.1</v>
      </c>
      <c r="H120" s="75">
        <f>SUM(H121:H121)</f>
        <v>21667.23</v>
      </c>
      <c r="I120" s="76">
        <v>0</v>
      </c>
      <c r="J120" s="76">
        <f>H120/G120*100</f>
        <v>112.97902294805013</v>
      </c>
    </row>
    <row r="121" spans="1:10" ht="27" customHeight="1">
      <c r="A121" s="144"/>
      <c r="B121" s="144">
        <v>3299</v>
      </c>
      <c r="C121" s="144" t="s">
        <v>30</v>
      </c>
      <c r="D121" s="72">
        <v>51999</v>
      </c>
      <c r="E121" s="71">
        <v>0</v>
      </c>
      <c r="F121" s="73"/>
      <c r="G121" s="73"/>
      <c r="H121" s="73">
        <v>21667.23</v>
      </c>
      <c r="I121" s="74">
        <v>0</v>
      </c>
      <c r="J121" s="74"/>
    </row>
    <row r="122" spans="1:10" s="93" customFormat="1" ht="27" customHeight="1">
      <c r="A122" s="141"/>
      <c r="B122" s="141">
        <v>34</v>
      </c>
      <c r="C122" s="141" t="s">
        <v>154</v>
      </c>
      <c r="D122" s="92"/>
      <c r="E122" s="70">
        <f>SUM(E123:E123)</f>
        <v>0</v>
      </c>
      <c r="F122" s="70">
        <f>SUM(F123:F123)</f>
        <v>0</v>
      </c>
      <c r="G122" s="70">
        <f>SUM(G123:G123)</f>
        <v>0.9</v>
      </c>
      <c r="H122" s="70">
        <f>SUM(H123:H123)</f>
        <v>0.9</v>
      </c>
      <c r="I122" s="76">
        <v>0</v>
      </c>
      <c r="J122" s="76">
        <f>H122/G122*100</f>
        <v>100</v>
      </c>
    </row>
    <row r="123" spans="1:10" s="93" customFormat="1" ht="27" customHeight="1">
      <c r="A123" s="141"/>
      <c r="B123" s="141">
        <v>343</v>
      </c>
      <c r="C123" s="141" t="s">
        <v>32</v>
      </c>
      <c r="D123" s="92"/>
      <c r="E123" s="70">
        <f>SUM(E124:E124)</f>
        <v>0</v>
      </c>
      <c r="F123" s="73">
        <v>0</v>
      </c>
      <c r="G123" s="73">
        <v>0.9</v>
      </c>
      <c r="H123" s="70">
        <f>SUM(H124:H124)</f>
        <v>0.9</v>
      </c>
      <c r="I123" s="76">
        <v>0</v>
      </c>
      <c r="J123" s="76">
        <f>H123/G123*100</f>
        <v>100</v>
      </c>
    </row>
    <row r="124" spans="1:10" ht="27" customHeight="1">
      <c r="A124" s="144"/>
      <c r="B124" s="144">
        <v>3431</v>
      </c>
      <c r="C124" s="144" t="s">
        <v>34</v>
      </c>
      <c r="D124" s="72">
        <v>51999</v>
      </c>
      <c r="E124" s="71">
        <v>0</v>
      </c>
      <c r="F124" s="73"/>
      <c r="G124" s="73"/>
      <c r="H124" s="73">
        <v>0.9</v>
      </c>
      <c r="I124" s="74">
        <v>0</v>
      </c>
      <c r="J124" s="74"/>
    </row>
    <row r="125" spans="1:10" ht="27" customHeight="1">
      <c r="A125" s="141" t="s">
        <v>258</v>
      </c>
      <c r="B125" s="69" t="s">
        <v>4</v>
      </c>
      <c r="C125" s="141" t="s">
        <v>264</v>
      </c>
      <c r="D125" s="69"/>
      <c r="E125" s="70">
        <f>SUM(E126)</f>
        <v>0</v>
      </c>
      <c r="F125" s="70">
        <f aca="true" t="shared" si="8" ref="F125:H126">SUM(F126)</f>
        <v>650</v>
      </c>
      <c r="G125" s="70">
        <f t="shared" si="8"/>
        <v>650</v>
      </c>
      <c r="H125" s="70">
        <f t="shared" si="8"/>
        <v>0</v>
      </c>
      <c r="I125" s="76">
        <v>0</v>
      </c>
      <c r="J125" s="76">
        <f>H125/G125*100</f>
        <v>0</v>
      </c>
    </row>
    <row r="126" spans="1:10" ht="27" customHeight="1">
      <c r="A126" s="69"/>
      <c r="B126" s="141">
        <v>3</v>
      </c>
      <c r="C126" s="141" t="s">
        <v>153</v>
      </c>
      <c r="D126" s="69"/>
      <c r="E126" s="70">
        <f>SUM(E127)</f>
        <v>0</v>
      </c>
      <c r="F126" s="70">
        <f t="shared" si="8"/>
        <v>650</v>
      </c>
      <c r="G126" s="70">
        <f t="shared" si="8"/>
        <v>650</v>
      </c>
      <c r="H126" s="70">
        <f t="shared" si="8"/>
        <v>0</v>
      </c>
      <c r="I126" s="76">
        <v>0</v>
      </c>
      <c r="J126" s="76">
        <f>H126/G126*100</f>
        <v>0</v>
      </c>
    </row>
    <row r="127" spans="1:10" ht="27" customHeight="1">
      <c r="A127" s="69"/>
      <c r="B127" s="141">
        <v>32</v>
      </c>
      <c r="C127" s="141" t="s">
        <v>152</v>
      </c>
      <c r="D127" s="69"/>
      <c r="E127" s="70">
        <f>SUM(E128,E130)</f>
        <v>0</v>
      </c>
      <c r="F127" s="70">
        <f>SUM(F128,F130)</f>
        <v>650</v>
      </c>
      <c r="G127" s="70">
        <f>SUM(G128,G130)</f>
        <v>650</v>
      </c>
      <c r="H127" s="70">
        <f>SUM(H128,H130)</f>
        <v>0</v>
      </c>
      <c r="I127" s="76">
        <v>0</v>
      </c>
      <c r="J127" s="76">
        <f>H127/G127*100</f>
        <v>0</v>
      </c>
    </row>
    <row r="128" spans="1:10" ht="27" customHeight="1">
      <c r="A128" s="69"/>
      <c r="B128" s="141">
        <v>321</v>
      </c>
      <c r="C128" s="141" t="s">
        <v>7</v>
      </c>
      <c r="D128" s="69"/>
      <c r="E128" s="70">
        <f>SUM(E129:E129)</f>
        <v>0</v>
      </c>
      <c r="F128" s="73">
        <v>400</v>
      </c>
      <c r="G128" s="73">
        <v>400</v>
      </c>
      <c r="H128" s="75">
        <f>SUM(H129:H129)</f>
        <v>0</v>
      </c>
      <c r="I128" s="76">
        <v>0</v>
      </c>
      <c r="J128" s="76">
        <f>H128/G128*100</f>
        <v>0</v>
      </c>
    </row>
    <row r="129" spans="1:10" ht="27" customHeight="1">
      <c r="A129" s="144"/>
      <c r="B129" s="144">
        <v>3211</v>
      </c>
      <c r="C129" s="144" t="s">
        <v>10</v>
      </c>
      <c r="D129" s="72">
        <v>53080</v>
      </c>
      <c r="E129" s="71">
        <v>0</v>
      </c>
      <c r="F129" s="73"/>
      <c r="G129" s="73"/>
      <c r="H129" s="73">
        <v>0</v>
      </c>
      <c r="I129" s="74">
        <v>0</v>
      </c>
      <c r="J129" s="74"/>
    </row>
    <row r="130" spans="1:10" ht="27" customHeight="1">
      <c r="A130" s="69"/>
      <c r="B130" s="141">
        <v>324</v>
      </c>
      <c r="C130" s="141" t="s">
        <v>259</v>
      </c>
      <c r="D130" s="69"/>
      <c r="E130" s="70">
        <f>SUM(E131:E131)</f>
        <v>0</v>
      </c>
      <c r="F130" s="73">
        <v>250</v>
      </c>
      <c r="G130" s="73">
        <v>250</v>
      </c>
      <c r="H130" s="75">
        <f>SUM(H131:H131)</f>
        <v>0</v>
      </c>
      <c r="I130" s="76">
        <v>0</v>
      </c>
      <c r="J130" s="76">
        <f>H130/G130*100</f>
        <v>0</v>
      </c>
    </row>
    <row r="131" spans="1:10" ht="27" customHeight="1">
      <c r="A131" s="144"/>
      <c r="B131" s="144">
        <v>3241</v>
      </c>
      <c r="C131" s="144" t="s">
        <v>259</v>
      </c>
      <c r="D131" s="72">
        <v>53080</v>
      </c>
      <c r="E131" s="71">
        <v>0</v>
      </c>
      <c r="F131" s="73"/>
      <c r="G131" s="73"/>
      <c r="H131" s="73">
        <v>0</v>
      </c>
      <c r="I131" s="74">
        <v>0</v>
      </c>
      <c r="J131" s="74"/>
    </row>
    <row r="132" spans="1:10" ht="27" customHeight="1">
      <c r="A132" s="141" t="s">
        <v>260</v>
      </c>
      <c r="B132" s="69" t="s">
        <v>4</v>
      </c>
      <c r="C132" s="141" t="s">
        <v>265</v>
      </c>
      <c r="D132" s="69"/>
      <c r="E132" s="70">
        <f>SUM(E133)</f>
        <v>522.5</v>
      </c>
      <c r="F132" s="70">
        <f aca="true" t="shared" si="9" ref="F132:H133">SUM(F133)</f>
        <v>9477.5</v>
      </c>
      <c r="G132" s="70">
        <f t="shared" si="9"/>
        <v>9477.5</v>
      </c>
      <c r="H132" s="70">
        <f t="shared" si="9"/>
        <v>9477.5</v>
      </c>
      <c r="I132" s="76">
        <f aca="true" t="shared" si="10" ref="I132:I148">H132/E132*100</f>
        <v>1813.8755980861245</v>
      </c>
      <c r="J132" s="76">
        <f>H132/G132*100</f>
        <v>100</v>
      </c>
    </row>
    <row r="133" spans="1:10" ht="27" customHeight="1">
      <c r="A133" s="69"/>
      <c r="B133" s="141">
        <v>3</v>
      </c>
      <c r="C133" s="141" t="s">
        <v>153</v>
      </c>
      <c r="D133" s="69"/>
      <c r="E133" s="70">
        <f>SUM(E134)</f>
        <v>522.5</v>
      </c>
      <c r="F133" s="70">
        <f t="shared" si="9"/>
        <v>9477.5</v>
      </c>
      <c r="G133" s="70">
        <f t="shared" si="9"/>
        <v>9477.5</v>
      </c>
      <c r="H133" s="70">
        <f t="shared" si="9"/>
        <v>9477.5</v>
      </c>
      <c r="I133" s="76">
        <f t="shared" si="10"/>
        <v>1813.8755980861245</v>
      </c>
      <c r="J133" s="76">
        <f>H133/G133*100</f>
        <v>100</v>
      </c>
    </row>
    <row r="134" spans="1:10" ht="27" customHeight="1">
      <c r="A134" s="69"/>
      <c r="B134" s="141">
        <v>32</v>
      </c>
      <c r="C134" s="141" t="s">
        <v>152</v>
      </c>
      <c r="D134" s="69"/>
      <c r="E134" s="70">
        <f>SUM(E135,E137)</f>
        <v>522.5</v>
      </c>
      <c r="F134" s="70">
        <f>SUM(F135,F137)</f>
        <v>9477.5</v>
      </c>
      <c r="G134" s="70">
        <f>SUM(G135,G137)</f>
        <v>9477.5</v>
      </c>
      <c r="H134" s="70">
        <f>SUM(H135,H137)</f>
        <v>9477.5</v>
      </c>
      <c r="I134" s="76">
        <f t="shared" si="10"/>
        <v>1813.8755980861245</v>
      </c>
      <c r="J134" s="76">
        <f>H134/G134*100</f>
        <v>100</v>
      </c>
    </row>
    <row r="135" spans="1:10" ht="27" customHeight="1">
      <c r="A135" s="69"/>
      <c r="B135" s="141">
        <v>322</v>
      </c>
      <c r="C135" s="141" t="s">
        <v>238</v>
      </c>
      <c r="D135" s="69"/>
      <c r="E135" s="70">
        <f>SUM(E136:E136)</f>
        <v>522.5</v>
      </c>
      <c r="F135" s="73">
        <v>0</v>
      </c>
      <c r="G135" s="73">
        <v>0</v>
      </c>
      <c r="H135" s="75">
        <f>SUM(H136:H136)</f>
        <v>0</v>
      </c>
      <c r="I135" s="76">
        <f t="shared" si="10"/>
        <v>0</v>
      </c>
      <c r="J135" s="76">
        <v>0</v>
      </c>
    </row>
    <row r="136" spans="1:10" ht="27" customHeight="1">
      <c r="A136" s="144"/>
      <c r="B136" s="144">
        <v>3222</v>
      </c>
      <c r="C136" s="144" t="s">
        <v>60</v>
      </c>
      <c r="D136" s="72">
        <v>11001</v>
      </c>
      <c r="E136" s="71">
        <v>522.5</v>
      </c>
      <c r="F136" s="73"/>
      <c r="G136" s="73"/>
      <c r="H136" s="73">
        <v>0</v>
      </c>
      <c r="I136" s="74">
        <f t="shared" si="10"/>
        <v>0</v>
      </c>
      <c r="J136" s="74"/>
    </row>
    <row r="137" spans="1:10" ht="27" customHeight="1">
      <c r="A137" s="69"/>
      <c r="B137" s="141">
        <v>323</v>
      </c>
      <c r="C137" s="141" t="s">
        <v>14</v>
      </c>
      <c r="D137" s="69"/>
      <c r="E137" s="70">
        <f>SUM(E138:E138)</f>
        <v>0</v>
      </c>
      <c r="F137" s="73">
        <v>9477.5</v>
      </c>
      <c r="G137" s="73">
        <v>9477.5</v>
      </c>
      <c r="H137" s="70">
        <f>SUM(H138:H138)</f>
        <v>9477.5</v>
      </c>
      <c r="I137" s="76">
        <v>0</v>
      </c>
      <c r="J137" s="76">
        <f>H137/G137*100</f>
        <v>100</v>
      </c>
    </row>
    <row r="138" spans="1:10" ht="27" customHeight="1">
      <c r="A138" s="144"/>
      <c r="B138" s="144">
        <v>3239</v>
      </c>
      <c r="C138" s="144" t="s">
        <v>19</v>
      </c>
      <c r="D138" s="72">
        <v>11001</v>
      </c>
      <c r="E138" s="71">
        <v>0</v>
      </c>
      <c r="F138" s="73"/>
      <c r="G138" s="73"/>
      <c r="H138" s="73">
        <v>9477.5</v>
      </c>
      <c r="I138" s="74">
        <v>0</v>
      </c>
      <c r="J138" s="74"/>
    </row>
    <row r="139" spans="1:10" ht="27" customHeight="1">
      <c r="A139" s="66">
        <v>2302</v>
      </c>
      <c r="B139" s="67" t="s">
        <v>3</v>
      </c>
      <c r="C139" s="66" t="s">
        <v>254</v>
      </c>
      <c r="D139" s="67"/>
      <c r="E139" s="60">
        <f>SUM(E140,E149)</f>
        <v>25919.22</v>
      </c>
      <c r="F139" s="60">
        <f>SUM(F140,F149)</f>
        <v>23400</v>
      </c>
      <c r="G139" s="60">
        <f>SUM(G140,G149)</f>
        <v>23400</v>
      </c>
      <c r="H139" s="60">
        <f>SUM(H140,H149)</f>
        <v>0</v>
      </c>
      <c r="I139" s="68">
        <f t="shared" si="10"/>
        <v>0</v>
      </c>
      <c r="J139" s="68">
        <f>H139/G139*100</f>
        <v>0</v>
      </c>
    </row>
    <row r="140" spans="1:10" ht="27" customHeight="1">
      <c r="A140" s="141" t="s">
        <v>266</v>
      </c>
      <c r="B140" s="69" t="s">
        <v>4</v>
      </c>
      <c r="C140" s="141" t="s">
        <v>267</v>
      </c>
      <c r="D140" s="69"/>
      <c r="E140" s="70">
        <f>SUM(E141,E145)</f>
        <v>23400</v>
      </c>
      <c r="F140" s="70">
        <f>SUM(F141,F145)</f>
        <v>23400</v>
      </c>
      <c r="G140" s="70">
        <f>SUM(G141,G145)</f>
        <v>23400</v>
      </c>
      <c r="H140" s="70">
        <f>SUM(H141,H145)</f>
        <v>0</v>
      </c>
      <c r="I140" s="64">
        <f t="shared" si="10"/>
        <v>0</v>
      </c>
      <c r="J140" s="64"/>
    </row>
    <row r="141" spans="1:10" ht="27" customHeight="1">
      <c r="A141" s="69"/>
      <c r="B141" s="141">
        <v>3</v>
      </c>
      <c r="C141" s="141" t="s">
        <v>153</v>
      </c>
      <c r="D141" s="69"/>
      <c r="E141" s="70">
        <f>E142</f>
        <v>1704.47</v>
      </c>
      <c r="F141" s="70">
        <f aca="true" t="shared" si="11" ref="F141:H142">F142</f>
        <v>5000</v>
      </c>
      <c r="G141" s="70">
        <f t="shared" si="11"/>
        <v>5000</v>
      </c>
      <c r="H141" s="70">
        <f t="shared" si="11"/>
        <v>0</v>
      </c>
      <c r="I141" s="64">
        <f t="shared" si="10"/>
        <v>0</v>
      </c>
      <c r="J141" s="64">
        <f>H141/G141*100</f>
        <v>0</v>
      </c>
    </row>
    <row r="142" spans="1:10" ht="27" customHeight="1">
      <c r="A142" s="69"/>
      <c r="B142" s="141">
        <v>32</v>
      </c>
      <c r="C142" s="141" t="s">
        <v>152</v>
      </c>
      <c r="D142" s="69"/>
      <c r="E142" s="70">
        <f>E143</f>
        <v>1704.47</v>
      </c>
      <c r="F142" s="70">
        <f t="shared" si="11"/>
        <v>5000</v>
      </c>
      <c r="G142" s="70">
        <f t="shared" si="11"/>
        <v>5000</v>
      </c>
      <c r="H142" s="70">
        <f t="shared" si="11"/>
        <v>0</v>
      </c>
      <c r="I142" s="64">
        <f t="shared" si="10"/>
        <v>0</v>
      </c>
      <c r="J142" s="64">
        <f>H142/G142*100</f>
        <v>0</v>
      </c>
    </row>
    <row r="143" spans="1:10" ht="27" customHeight="1">
      <c r="A143" s="69"/>
      <c r="B143" s="141">
        <v>322</v>
      </c>
      <c r="C143" s="141" t="s">
        <v>238</v>
      </c>
      <c r="D143" s="69"/>
      <c r="E143" s="70">
        <f>E144</f>
        <v>1704.47</v>
      </c>
      <c r="F143" s="73">
        <v>5000</v>
      </c>
      <c r="G143" s="73">
        <v>5000</v>
      </c>
      <c r="H143" s="75">
        <f>H144</f>
        <v>0</v>
      </c>
      <c r="I143" s="76">
        <f t="shared" si="10"/>
        <v>0</v>
      </c>
      <c r="J143" s="76">
        <f>H143/G143*100</f>
        <v>0</v>
      </c>
    </row>
    <row r="144" spans="1:10" ht="27" customHeight="1">
      <c r="A144" s="144"/>
      <c r="B144" s="144">
        <v>3325</v>
      </c>
      <c r="C144" s="144" t="s">
        <v>53</v>
      </c>
      <c r="D144" s="72">
        <v>53082</v>
      </c>
      <c r="E144" s="71">
        <v>1704.47</v>
      </c>
      <c r="F144" s="73"/>
      <c r="G144" s="73"/>
      <c r="H144" s="73">
        <v>0</v>
      </c>
      <c r="I144" s="74">
        <f t="shared" si="10"/>
        <v>0</v>
      </c>
      <c r="J144" s="74"/>
    </row>
    <row r="145" spans="1:10" ht="27" customHeight="1">
      <c r="A145" s="69"/>
      <c r="B145" s="141">
        <v>4</v>
      </c>
      <c r="C145" s="141" t="s">
        <v>156</v>
      </c>
      <c r="D145" s="69"/>
      <c r="E145" s="70">
        <f>E146</f>
        <v>21695.53</v>
      </c>
      <c r="F145" s="70">
        <f aca="true" t="shared" si="12" ref="F145:H146">F146</f>
        <v>18400</v>
      </c>
      <c r="G145" s="70">
        <f t="shared" si="12"/>
        <v>18400</v>
      </c>
      <c r="H145" s="70">
        <f t="shared" si="12"/>
        <v>0</v>
      </c>
      <c r="I145" s="76">
        <f t="shared" si="10"/>
        <v>0</v>
      </c>
      <c r="J145" s="76">
        <f>H145/G145*100</f>
        <v>0</v>
      </c>
    </row>
    <row r="146" spans="1:10" ht="27" customHeight="1">
      <c r="A146" s="144"/>
      <c r="B146" s="141">
        <v>42</v>
      </c>
      <c r="C146" s="141" t="s">
        <v>155</v>
      </c>
      <c r="D146" s="72"/>
      <c r="E146" s="70">
        <f>E147</f>
        <v>21695.53</v>
      </c>
      <c r="F146" s="70">
        <f t="shared" si="12"/>
        <v>18400</v>
      </c>
      <c r="G146" s="70">
        <f t="shared" si="12"/>
        <v>18400</v>
      </c>
      <c r="H146" s="70">
        <f t="shared" si="12"/>
        <v>0</v>
      </c>
      <c r="I146" s="64">
        <f>H146/E146*100</f>
        <v>0</v>
      </c>
      <c r="J146" s="64">
        <f>H146/G146*100</f>
        <v>0</v>
      </c>
    </row>
    <row r="147" spans="1:10" ht="27" customHeight="1">
      <c r="A147" s="144"/>
      <c r="B147" s="141" t="s">
        <v>22</v>
      </c>
      <c r="C147" s="141" t="s">
        <v>23</v>
      </c>
      <c r="D147" s="72"/>
      <c r="E147" s="70">
        <f>E148</f>
        <v>21695.53</v>
      </c>
      <c r="F147" s="73">
        <v>18400</v>
      </c>
      <c r="G147" s="73">
        <v>18400</v>
      </c>
      <c r="H147" s="75">
        <f>H148</f>
        <v>0</v>
      </c>
      <c r="I147" s="64">
        <f>H147/E147*100</f>
        <v>0</v>
      </c>
      <c r="J147" s="64">
        <f>H147/G147*100</f>
        <v>0</v>
      </c>
    </row>
    <row r="148" spans="1:10" ht="27" customHeight="1">
      <c r="A148" s="144"/>
      <c r="B148" s="144">
        <v>4227</v>
      </c>
      <c r="C148" s="144" t="s">
        <v>43</v>
      </c>
      <c r="D148" s="72">
        <v>53082</v>
      </c>
      <c r="E148" s="71">
        <v>21695.53</v>
      </c>
      <c r="F148" s="73"/>
      <c r="G148" s="73"/>
      <c r="H148" s="73">
        <v>0</v>
      </c>
      <c r="I148" s="74">
        <f t="shared" si="10"/>
        <v>0</v>
      </c>
      <c r="J148" s="74"/>
    </row>
    <row r="149" spans="1:10" ht="27" customHeight="1">
      <c r="A149" s="141" t="s">
        <v>288</v>
      </c>
      <c r="B149" s="69" t="s">
        <v>4</v>
      </c>
      <c r="C149" s="141" t="s">
        <v>289</v>
      </c>
      <c r="D149" s="69"/>
      <c r="E149" s="70">
        <f>SUM(E150)</f>
        <v>2519.22</v>
      </c>
      <c r="F149" s="70">
        <f>SUM(F150)</f>
        <v>0</v>
      </c>
      <c r="G149" s="70">
        <f>SUM(G150)</f>
        <v>0</v>
      </c>
      <c r="H149" s="70">
        <f>SUM(H150)</f>
        <v>0</v>
      </c>
      <c r="I149" s="64">
        <f>H149/E149*100</f>
        <v>0</v>
      </c>
      <c r="J149" s="64"/>
    </row>
    <row r="150" spans="1:10" ht="27" customHeight="1">
      <c r="A150" s="69"/>
      <c r="B150" s="141">
        <v>3</v>
      </c>
      <c r="C150" s="141" t="s">
        <v>153</v>
      </c>
      <c r="D150" s="69"/>
      <c r="E150" s="70">
        <f aca="true" t="shared" si="13" ref="E150:H151">E151</f>
        <v>2519.22</v>
      </c>
      <c r="F150" s="70">
        <f t="shared" si="13"/>
        <v>0</v>
      </c>
      <c r="G150" s="70">
        <f t="shared" si="13"/>
        <v>0</v>
      </c>
      <c r="H150" s="70">
        <f t="shared" si="13"/>
        <v>0</v>
      </c>
      <c r="I150" s="64">
        <f>H150/E150*100</f>
        <v>0</v>
      </c>
      <c r="J150" s="64">
        <v>0</v>
      </c>
    </row>
    <row r="151" spans="1:10" ht="27" customHeight="1">
      <c r="A151" s="69"/>
      <c r="B151" s="141">
        <v>32</v>
      </c>
      <c r="C151" s="141" t="s">
        <v>152</v>
      </c>
      <c r="D151" s="69"/>
      <c r="E151" s="70">
        <f t="shared" si="13"/>
        <v>2519.22</v>
      </c>
      <c r="F151" s="70">
        <f t="shared" si="13"/>
        <v>0</v>
      </c>
      <c r="G151" s="70">
        <f t="shared" si="13"/>
        <v>0</v>
      </c>
      <c r="H151" s="70">
        <f t="shared" si="13"/>
        <v>0</v>
      </c>
      <c r="I151" s="64">
        <f>H151/E151*100</f>
        <v>0</v>
      </c>
      <c r="J151" s="64">
        <v>0</v>
      </c>
    </row>
    <row r="152" spans="1:10" ht="27" customHeight="1">
      <c r="A152" s="69"/>
      <c r="B152" s="141">
        <v>322</v>
      </c>
      <c r="C152" s="141" t="s">
        <v>238</v>
      </c>
      <c r="D152" s="69"/>
      <c r="E152" s="70">
        <f>E153</f>
        <v>2519.22</v>
      </c>
      <c r="F152" s="73">
        <v>0</v>
      </c>
      <c r="G152" s="73">
        <v>0</v>
      </c>
      <c r="H152" s="75">
        <f>H153</f>
        <v>0</v>
      </c>
      <c r="I152" s="76">
        <f>H152/E152*100</f>
        <v>0</v>
      </c>
      <c r="J152" s="76">
        <v>0</v>
      </c>
    </row>
    <row r="153" spans="1:10" ht="27" customHeight="1">
      <c r="A153" s="144"/>
      <c r="B153" s="144">
        <v>3221</v>
      </c>
      <c r="C153" s="144" t="s">
        <v>49</v>
      </c>
      <c r="D153" s="72">
        <v>11001</v>
      </c>
      <c r="E153" s="71">
        <v>2519.22</v>
      </c>
      <c r="F153" s="73"/>
      <c r="G153" s="73"/>
      <c r="H153" s="73">
        <v>0</v>
      </c>
      <c r="I153" s="74">
        <f>H153/E153*100</f>
        <v>0</v>
      </c>
      <c r="J153" s="74"/>
    </row>
    <row r="154" spans="1:10" ht="27" customHeight="1">
      <c r="A154" s="66">
        <v>2402</v>
      </c>
      <c r="B154" s="67" t="s">
        <v>3</v>
      </c>
      <c r="C154" s="66" t="s">
        <v>268</v>
      </c>
      <c r="D154" s="67"/>
      <c r="E154" s="60">
        <f>SUM(E155)</f>
        <v>162099.91</v>
      </c>
      <c r="F154" s="60">
        <f>SUM(F155)</f>
        <v>115586.26</v>
      </c>
      <c r="G154" s="60">
        <f>SUM(G155)</f>
        <v>115586.26</v>
      </c>
      <c r="H154" s="60">
        <f>SUM(H155)</f>
        <v>42186.26</v>
      </c>
      <c r="I154" s="68">
        <f aca="true" t="shared" si="14" ref="I154:I163">H154/E154*100</f>
        <v>26.024850969997456</v>
      </c>
      <c r="J154" s="68">
        <f>H154/G154*100</f>
        <v>36.4976425398659</v>
      </c>
    </row>
    <row r="155" spans="1:10" ht="27" customHeight="1">
      <c r="A155" s="141" t="s">
        <v>269</v>
      </c>
      <c r="B155" s="69" t="s">
        <v>4</v>
      </c>
      <c r="C155" s="141" t="s">
        <v>270</v>
      </c>
      <c r="D155" s="69"/>
      <c r="E155" s="70">
        <f>SUM(E156,E160)</f>
        <v>162099.91</v>
      </c>
      <c r="F155" s="70">
        <f>SUM(F156,F160)</f>
        <v>115586.26</v>
      </c>
      <c r="G155" s="70">
        <f>SUM(G156,G160)</f>
        <v>115586.26</v>
      </c>
      <c r="H155" s="70">
        <f>SUM(H156,H160)</f>
        <v>42186.26</v>
      </c>
      <c r="I155" s="64">
        <f t="shared" si="14"/>
        <v>26.024850969997456</v>
      </c>
      <c r="J155" s="64"/>
    </row>
    <row r="156" spans="1:10" ht="27" customHeight="1">
      <c r="A156" s="69"/>
      <c r="B156" s="141">
        <v>3</v>
      </c>
      <c r="C156" s="141" t="s">
        <v>153</v>
      </c>
      <c r="D156" s="69"/>
      <c r="E156" s="70">
        <f>E157</f>
        <v>82249.91</v>
      </c>
      <c r="F156" s="70">
        <f aca="true" t="shared" si="15" ref="F156:H157">F157</f>
        <v>115586.26</v>
      </c>
      <c r="G156" s="70">
        <f t="shared" si="15"/>
        <v>115586.26</v>
      </c>
      <c r="H156" s="70">
        <f t="shared" si="15"/>
        <v>42186.26</v>
      </c>
      <c r="I156" s="64">
        <f t="shared" si="14"/>
        <v>51.29034183745611</v>
      </c>
      <c r="J156" s="64">
        <f>H156/G156*100</f>
        <v>36.4976425398659</v>
      </c>
    </row>
    <row r="157" spans="1:10" ht="27" customHeight="1">
      <c r="A157" s="69"/>
      <c r="B157" s="141">
        <v>32</v>
      </c>
      <c r="C157" s="141" t="s">
        <v>152</v>
      </c>
      <c r="D157" s="69"/>
      <c r="E157" s="70">
        <f>E158</f>
        <v>82249.91</v>
      </c>
      <c r="F157" s="70">
        <f t="shared" si="15"/>
        <v>115586.26</v>
      </c>
      <c r="G157" s="70">
        <f t="shared" si="15"/>
        <v>115586.26</v>
      </c>
      <c r="H157" s="70">
        <f t="shared" si="15"/>
        <v>42186.26</v>
      </c>
      <c r="I157" s="64">
        <f t="shared" si="14"/>
        <v>51.29034183745611</v>
      </c>
      <c r="J157" s="64">
        <f>H157/G157*100</f>
        <v>36.4976425398659</v>
      </c>
    </row>
    <row r="158" spans="1:10" ht="27" customHeight="1">
      <c r="A158" s="69"/>
      <c r="B158" s="141">
        <v>323</v>
      </c>
      <c r="C158" s="141" t="s">
        <v>14</v>
      </c>
      <c r="D158" s="69"/>
      <c r="E158" s="70">
        <f>E159</f>
        <v>82249.91</v>
      </c>
      <c r="F158" s="73">
        <v>115586.26</v>
      </c>
      <c r="G158" s="73">
        <v>115586.26</v>
      </c>
      <c r="H158" s="75">
        <f>H159</f>
        <v>42186.26</v>
      </c>
      <c r="I158" s="76">
        <f t="shared" si="14"/>
        <v>51.29034183745611</v>
      </c>
      <c r="J158" s="76">
        <f>H158/G158*100</f>
        <v>36.4976425398659</v>
      </c>
    </row>
    <row r="159" spans="1:10" ht="27" customHeight="1">
      <c r="A159" s="144"/>
      <c r="B159" s="144">
        <v>3232</v>
      </c>
      <c r="C159" s="144" t="s">
        <v>21</v>
      </c>
      <c r="D159" s="72">
        <v>48007</v>
      </c>
      <c r="E159" s="71">
        <v>82249.91</v>
      </c>
      <c r="F159" s="73"/>
      <c r="G159" s="73"/>
      <c r="H159" s="73">
        <v>42186.26</v>
      </c>
      <c r="I159" s="74">
        <f t="shared" si="14"/>
        <v>51.29034183745611</v>
      </c>
      <c r="J159" s="74"/>
    </row>
    <row r="160" spans="1:10" ht="27" customHeight="1">
      <c r="A160" s="69"/>
      <c r="B160" s="141">
        <v>4</v>
      </c>
      <c r="C160" s="141" t="s">
        <v>156</v>
      </c>
      <c r="D160" s="69"/>
      <c r="E160" s="70">
        <f aca="true" t="shared" si="16" ref="E160:H161">E161</f>
        <v>79850</v>
      </c>
      <c r="F160" s="70">
        <f t="shared" si="16"/>
        <v>0</v>
      </c>
      <c r="G160" s="70">
        <f t="shared" si="16"/>
        <v>0</v>
      </c>
      <c r="H160" s="70">
        <f t="shared" si="16"/>
        <v>0</v>
      </c>
      <c r="I160" s="76">
        <f t="shared" si="14"/>
        <v>0</v>
      </c>
      <c r="J160" s="76">
        <v>0</v>
      </c>
    </row>
    <row r="161" spans="1:10" ht="27" customHeight="1">
      <c r="A161" s="144"/>
      <c r="B161" s="141">
        <v>42</v>
      </c>
      <c r="C161" s="141" t="s">
        <v>155</v>
      </c>
      <c r="D161" s="72"/>
      <c r="E161" s="70">
        <f t="shared" si="16"/>
        <v>79850</v>
      </c>
      <c r="F161" s="70">
        <f t="shared" si="16"/>
        <v>0</v>
      </c>
      <c r="G161" s="70">
        <f t="shared" si="16"/>
        <v>0</v>
      </c>
      <c r="H161" s="70">
        <f t="shared" si="16"/>
        <v>0</v>
      </c>
      <c r="I161" s="64">
        <f>H161/E161*100</f>
        <v>0</v>
      </c>
      <c r="J161" s="64">
        <v>0</v>
      </c>
    </row>
    <row r="162" spans="1:10" ht="27" customHeight="1">
      <c r="A162" s="144"/>
      <c r="B162" s="141" t="s">
        <v>22</v>
      </c>
      <c r="C162" s="141" t="s">
        <v>23</v>
      </c>
      <c r="D162" s="72"/>
      <c r="E162" s="70">
        <f>E163</f>
        <v>79850</v>
      </c>
      <c r="F162" s="73">
        <v>0</v>
      </c>
      <c r="G162" s="73">
        <v>0</v>
      </c>
      <c r="H162" s="75">
        <f>H163</f>
        <v>0</v>
      </c>
      <c r="I162" s="76">
        <f>H162/E162*100</f>
        <v>0</v>
      </c>
      <c r="J162" s="76">
        <v>0</v>
      </c>
    </row>
    <row r="163" spans="1:10" ht="27" customHeight="1">
      <c r="A163" s="144"/>
      <c r="B163" s="144">
        <v>4227</v>
      </c>
      <c r="C163" s="144" t="s">
        <v>43</v>
      </c>
      <c r="D163" s="72">
        <v>48007</v>
      </c>
      <c r="E163" s="71">
        <v>79850</v>
      </c>
      <c r="F163" s="73"/>
      <c r="G163" s="73"/>
      <c r="H163" s="73">
        <v>0</v>
      </c>
      <c r="I163" s="74">
        <f t="shared" si="14"/>
        <v>0</v>
      </c>
      <c r="J163" s="74"/>
    </row>
    <row r="164" spans="1:10" ht="27" customHeight="1">
      <c r="A164" s="66">
        <v>2404</v>
      </c>
      <c r="B164" s="67" t="s">
        <v>3</v>
      </c>
      <c r="C164" s="66" t="s">
        <v>271</v>
      </c>
      <c r="D164" s="67"/>
      <c r="E164" s="60">
        <f>SUM(E165)</f>
        <v>0</v>
      </c>
      <c r="F164" s="60">
        <f>SUM(F165)</f>
        <v>19375</v>
      </c>
      <c r="G164" s="60">
        <f>SUM(G165)</f>
        <v>19375</v>
      </c>
      <c r="H164" s="60">
        <f>SUM(H165)</f>
        <v>19375</v>
      </c>
      <c r="I164" s="64">
        <v>0</v>
      </c>
      <c r="J164" s="64">
        <f>H164/G164*100</f>
        <v>100</v>
      </c>
    </row>
    <row r="165" spans="1:10" ht="27" customHeight="1">
      <c r="A165" s="141" t="s">
        <v>272</v>
      </c>
      <c r="B165" s="69" t="s">
        <v>4</v>
      </c>
      <c r="C165" s="141" t="s">
        <v>273</v>
      </c>
      <c r="D165" s="69"/>
      <c r="E165" s="70">
        <f>E166</f>
        <v>0</v>
      </c>
      <c r="F165" s="70">
        <f>F166</f>
        <v>19375</v>
      </c>
      <c r="G165" s="70">
        <f>G166</f>
        <v>19375</v>
      </c>
      <c r="H165" s="70">
        <f>H166</f>
        <v>19375</v>
      </c>
      <c r="I165" s="64">
        <v>0</v>
      </c>
      <c r="J165" s="64">
        <f>H165/G165*100</f>
        <v>100</v>
      </c>
    </row>
    <row r="166" spans="1:10" ht="27" customHeight="1">
      <c r="A166" s="69"/>
      <c r="B166" s="141">
        <v>4</v>
      </c>
      <c r="C166" s="141" t="s">
        <v>156</v>
      </c>
      <c r="D166" s="69"/>
      <c r="E166" s="70">
        <f>SUM(E167)</f>
        <v>0</v>
      </c>
      <c r="F166" s="70">
        <f>SUM(F167)</f>
        <v>19375</v>
      </c>
      <c r="G166" s="70">
        <f>SUM(G167)</f>
        <v>19375</v>
      </c>
      <c r="H166" s="70">
        <f>SUM(H167)</f>
        <v>19375</v>
      </c>
      <c r="I166" s="64">
        <v>0</v>
      </c>
      <c r="J166" s="64">
        <f>H166/G166*100</f>
        <v>100</v>
      </c>
    </row>
    <row r="167" spans="1:10" ht="27" customHeight="1">
      <c r="A167" s="69"/>
      <c r="B167" s="141">
        <v>41</v>
      </c>
      <c r="C167" s="141" t="s">
        <v>157</v>
      </c>
      <c r="D167" s="69"/>
      <c r="E167" s="70">
        <f>E168</f>
        <v>0</v>
      </c>
      <c r="F167" s="70">
        <f>F168</f>
        <v>19375</v>
      </c>
      <c r="G167" s="70">
        <f>G168</f>
        <v>19375</v>
      </c>
      <c r="H167" s="70">
        <f>H168</f>
        <v>19375</v>
      </c>
      <c r="I167" s="64">
        <v>0</v>
      </c>
      <c r="J167" s="64">
        <f>H167/G167*100</f>
        <v>100</v>
      </c>
    </row>
    <row r="168" spans="1:10" ht="27" customHeight="1">
      <c r="A168" s="69"/>
      <c r="B168" s="141" t="s">
        <v>26</v>
      </c>
      <c r="C168" s="141" t="s">
        <v>27</v>
      </c>
      <c r="D168" s="69"/>
      <c r="E168" s="70">
        <f>E169</f>
        <v>0</v>
      </c>
      <c r="F168" s="71">
        <v>19375</v>
      </c>
      <c r="G168" s="71">
        <v>19375</v>
      </c>
      <c r="H168" s="70">
        <f>H169</f>
        <v>19375</v>
      </c>
      <c r="I168" s="64">
        <v>0</v>
      </c>
      <c r="J168" s="64">
        <f>H168/G168*100</f>
        <v>100</v>
      </c>
    </row>
    <row r="169" spans="1:10" ht="27" customHeight="1">
      <c r="A169" s="144"/>
      <c r="B169" s="144">
        <v>4126</v>
      </c>
      <c r="C169" s="144" t="s">
        <v>274</v>
      </c>
      <c r="D169" s="72">
        <v>48008</v>
      </c>
      <c r="E169" s="71">
        <v>0</v>
      </c>
      <c r="F169" s="73"/>
      <c r="G169" s="73"/>
      <c r="H169" s="73">
        <v>19375</v>
      </c>
      <c r="I169" s="74">
        <v>0</v>
      </c>
      <c r="J169" s="74"/>
    </row>
    <row r="170" spans="1:10" ht="27" customHeight="1">
      <c r="A170" s="66">
        <v>2406</v>
      </c>
      <c r="B170" s="67" t="s">
        <v>3</v>
      </c>
      <c r="C170" s="66" t="s">
        <v>275</v>
      </c>
      <c r="D170" s="67"/>
      <c r="E170" s="60">
        <f>SUM(E171,E178)</f>
        <v>27396.379999999997</v>
      </c>
      <c r="F170" s="60">
        <f>SUM(F171,F178)</f>
        <v>71719.45</v>
      </c>
      <c r="G170" s="60">
        <f>SUM(G171,G178)</f>
        <v>71719.45</v>
      </c>
      <c r="H170" s="60">
        <f>SUM(H171,H178)</f>
        <v>50894.07</v>
      </c>
      <c r="I170" s="64">
        <f aca="true" t="shared" si="17" ref="I170:I176">H170/E170*100</f>
        <v>185.76932426838877</v>
      </c>
      <c r="J170" s="64">
        <f>H170/G170*100</f>
        <v>70.962716529477</v>
      </c>
    </row>
    <row r="171" spans="1:10" ht="27" customHeight="1">
      <c r="A171" s="141" t="s">
        <v>276</v>
      </c>
      <c r="B171" s="69" t="s">
        <v>4</v>
      </c>
      <c r="C171" s="141" t="s">
        <v>277</v>
      </c>
      <c r="D171" s="69"/>
      <c r="E171" s="70">
        <f>E172</f>
        <v>21568.48</v>
      </c>
      <c r="F171" s="70">
        <f aca="true" t="shared" si="18" ref="F171:H172">F172</f>
        <v>58719.45</v>
      </c>
      <c r="G171" s="70">
        <f t="shared" si="18"/>
        <v>58719.45</v>
      </c>
      <c r="H171" s="70">
        <f t="shared" si="18"/>
        <v>44307</v>
      </c>
      <c r="I171" s="64">
        <f t="shared" si="17"/>
        <v>205.42476799477757</v>
      </c>
      <c r="J171" s="64">
        <f>H171/G171*100</f>
        <v>75.45540702441866</v>
      </c>
    </row>
    <row r="172" spans="1:10" ht="27" customHeight="1">
      <c r="A172" s="69"/>
      <c r="B172" s="141">
        <v>4</v>
      </c>
      <c r="C172" s="141" t="s">
        <v>156</v>
      </c>
      <c r="D172" s="69"/>
      <c r="E172" s="70">
        <f>E173</f>
        <v>21568.48</v>
      </c>
      <c r="F172" s="70">
        <f t="shared" si="18"/>
        <v>58719.45</v>
      </c>
      <c r="G172" s="70">
        <f t="shared" si="18"/>
        <v>58719.45</v>
      </c>
      <c r="H172" s="70">
        <f t="shared" si="18"/>
        <v>44307</v>
      </c>
      <c r="I172" s="64">
        <f t="shared" si="17"/>
        <v>205.42476799477757</v>
      </c>
      <c r="J172" s="64">
        <f>H172/G172*100</f>
        <v>75.45540702441866</v>
      </c>
    </row>
    <row r="173" spans="1:10" ht="27" customHeight="1">
      <c r="A173" s="69"/>
      <c r="B173" s="141">
        <v>42</v>
      </c>
      <c r="C173" s="141" t="s">
        <v>155</v>
      </c>
      <c r="D173" s="69"/>
      <c r="E173" s="70">
        <f>SUM(E174)</f>
        <v>21568.48</v>
      </c>
      <c r="F173" s="70">
        <f>SUM(F174)</f>
        <v>58719.45</v>
      </c>
      <c r="G173" s="70">
        <f>SUM(G174)</f>
        <v>58719.45</v>
      </c>
      <c r="H173" s="70">
        <f>SUM(H174)</f>
        <v>44307</v>
      </c>
      <c r="I173" s="76">
        <f t="shared" si="17"/>
        <v>205.42476799477757</v>
      </c>
      <c r="J173" s="76">
        <f>H173/G173*100</f>
        <v>75.45540702441866</v>
      </c>
    </row>
    <row r="174" spans="1:10" ht="27" customHeight="1">
      <c r="A174" s="69"/>
      <c r="B174" s="141" t="s">
        <v>22</v>
      </c>
      <c r="C174" s="141" t="s">
        <v>23</v>
      </c>
      <c r="D174" s="69"/>
      <c r="E174" s="70">
        <f>SUM(E175:E177)</f>
        <v>21568.48</v>
      </c>
      <c r="F174" s="73">
        <v>58719.45</v>
      </c>
      <c r="G174" s="73">
        <v>58719.45</v>
      </c>
      <c r="H174" s="70">
        <f>SUM(H175:H177)</f>
        <v>44307</v>
      </c>
      <c r="I174" s="76">
        <f t="shared" si="17"/>
        <v>205.42476799477757</v>
      </c>
      <c r="J174" s="76">
        <f>H174/G174*100</f>
        <v>75.45540702441866</v>
      </c>
    </row>
    <row r="175" spans="1:10" ht="27" customHeight="1">
      <c r="A175" s="144"/>
      <c r="B175" s="144" t="s">
        <v>24</v>
      </c>
      <c r="C175" s="144" t="s">
        <v>25</v>
      </c>
      <c r="D175" s="72">
        <v>47400</v>
      </c>
      <c r="E175" s="71">
        <v>2698.88</v>
      </c>
      <c r="F175" s="73"/>
      <c r="G175" s="73"/>
      <c r="H175" s="73">
        <v>14307</v>
      </c>
      <c r="I175" s="74">
        <f t="shared" si="17"/>
        <v>530.1087858667299</v>
      </c>
      <c r="J175" s="74"/>
    </row>
    <row r="176" spans="1:10" ht="27" customHeight="1">
      <c r="A176" s="144"/>
      <c r="B176" s="144" t="s">
        <v>24</v>
      </c>
      <c r="C176" s="144" t="s">
        <v>25</v>
      </c>
      <c r="D176" s="72">
        <v>62400</v>
      </c>
      <c r="E176" s="71">
        <v>10966.47</v>
      </c>
      <c r="F176" s="73"/>
      <c r="G176" s="73"/>
      <c r="H176" s="73">
        <v>30000</v>
      </c>
      <c r="I176" s="74">
        <f t="shared" si="17"/>
        <v>273.5611368106602</v>
      </c>
      <c r="J176" s="74"/>
    </row>
    <row r="177" spans="1:10" ht="27" customHeight="1">
      <c r="A177" s="144"/>
      <c r="B177" s="144" t="s">
        <v>42</v>
      </c>
      <c r="C177" s="144" t="s">
        <v>43</v>
      </c>
      <c r="D177" s="72">
        <v>47400</v>
      </c>
      <c r="E177" s="71">
        <v>7903.13</v>
      </c>
      <c r="F177" s="73"/>
      <c r="G177" s="73"/>
      <c r="H177" s="73">
        <v>0</v>
      </c>
      <c r="I177" s="74">
        <f>H177/E177*100</f>
        <v>0</v>
      </c>
      <c r="J177" s="74"/>
    </row>
    <row r="178" spans="1:10" ht="27" customHeight="1">
      <c r="A178" s="141" t="s">
        <v>278</v>
      </c>
      <c r="B178" s="69" t="s">
        <v>4</v>
      </c>
      <c r="C178" s="141" t="s">
        <v>279</v>
      </c>
      <c r="D178" s="69"/>
      <c r="E178" s="70">
        <f>E179</f>
        <v>5827.9</v>
      </c>
      <c r="F178" s="70">
        <f aca="true" t="shared" si="19" ref="F178:H180">F179</f>
        <v>13000</v>
      </c>
      <c r="G178" s="70">
        <f t="shared" si="19"/>
        <v>13000</v>
      </c>
      <c r="H178" s="70">
        <f t="shared" si="19"/>
        <v>6587.07</v>
      </c>
      <c r="I178" s="64">
        <f>H178/E178*100</f>
        <v>113.02647608915733</v>
      </c>
      <c r="J178" s="64">
        <f>H178/G178*100</f>
        <v>50.66976923076923</v>
      </c>
    </row>
    <row r="179" spans="1:10" ht="27" customHeight="1">
      <c r="A179" s="69"/>
      <c r="B179" s="141">
        <v>4</v>
      </c>
      <c r="C179" s="141" t="s">
        <v>156</v>
      </c>
      <c r="D179" s="69"/>
      <c r="E179" s="70">
        <f>E180</f>
        <v>5827.9</v>
      </c>
      <c r="F179" s="70">
        <f t="shared" si="19"/>
        <v>13000</v>
      </c>
      <c r="G179" s="70">
        <f t="shared" si="19"/>
        <v>13000</v>
      </c>
      <c r="H179" s="70">
        <f t="shared" si="19"/>
        <v>6587.07</v>
      </c>
      <c r="I179" s="64">
        <f>H179/E179*100</f>
        <v>113.02647608915733</v>
      </c>
      <c r="J179" s="64">
        <f>H179/G179*100</f>
        <v>50.66976923076923</v>
      </c>
    </row>
    <row r="180" spans="1:10" ht="27" customHeight="1">
      <c r="A180" s="69"/>
      <c r="B180" s="141">
        <v>42</v>
      </c>
      <c r="C180" s="141" t="s">
        <v>155</v>
      </c>
      <c r="D180" s="69"/>
      <c r="E180" s="70">
        <f>E181</f>
        <v>5827.9</v>
      </c>
      <c r="F180" s="70">
        <f t="shared" si="19"/>
        <v>13000</v>
      </c>
      <c r="G180" s="70">
        <f t="shared" si="19"/>
        <v>13000</v>
      </c>
      <c r="H180" s="70">
        <f t="shared" si="19"/>
        <v>6587.07</v>
      </c>
      <c r="I180" s="76">
        <f>H180/E180*100</f>
        <v>113.02647608915733</v>
      </c>
      <c r="J180" s="76">
        <f>H180/G180*100</f>
        <v>50.66976923076923</v>
      </c>
    </row>
    <row r="181" spans="1:10" ht="27" customHeight="1">
      <c r="A181" s="69"/>
      <c r="B181" s="141" t="s">
        <v>62</v>
      </c>
      <c r="C181" s="141" t="s">
        <v>63</v>
      </c>
      <c r="D181" s="69"/>
      <c r="E181" s="70">
        <f>SUM(E182:E185)</f>
        <v>5827.9</v>
      </c>
      <c r="F181" s="71">
        <v>13000</v>
      </c>
      <c r="G181" s="71">
        <v>13000</v>
      </c>
      <c r="H181" s="70">
        <f>SUM(H182:H185)</f>
        <v>6587.07</v>
      </c>
      <c r="I181" s="76">
        <f>H181/E181*100</f>
        <v>113.02647608915733</v>
      </c>
      <c r="J181" s="76">
        <f>H181/G181*100</f>
        <v>50.66976923076923</v>
      </c>
    </row>
    <row r="182" spans="1:10" ht="27" customHeight="1">
      <c r="A182" s="144"/>
      <c r="B182" s="144" t="s">
        <v>64</v>
      </c>
      <c r="C182" s="144" t="s">
        <v>65</v>
      </c>
      <c r="D182" s="72">
        <v>11001</v>
      </c>
      <c r="E182" s="71">
        <v>0</v>
      </c>
      <c r="F182" s="73"/>
      <c r="G182" s="73"/>
      <c r="H182" s="73">
        <v>3000</v>
      </c>
      <c r="I182" s="74">
        <v>0</v>
      </c>
      <c r="J182" s="76"/>
    </row>
    <row r="183" spans="1:10" ht="27" customHeight="1">
      <c r="A183" s="144"/>
      <c r="B183" s="144" t="s">
        <v>64</v>
      </c>
      <c r="C183" s="144" t="s">
        <v>65</v>
      </c>
      <c r="D183" s="72">
        <v>47400</v>
      </c>
      <c r="E183" s="71">
        <v>3864.9</v>
      </c>
      <c r="F183" s="73"/>
      <c r="G183" s="73"/>
      <c r="H183" s="73">
        <v>432.07</v>
      </c>
      <c r="I183" s="74">
        <f aca="true" t="shared" si="20" ref="I183:I189">H183/E183*100</f>
        <v>11.179331936143237</v>
      </c>
      <c r="J183" s="76"/>
    </row>
    <row r="184" spans="1:10" ht="27" customHeight="1">
      <c r="A184" s="144"/>
      <c r="B184" s="144" t="s">
        <v>64</v>
      </c>
      <c r="C184" s="144" t="s">
        <v>65</v>
      </c>
      <c r="D184" s="72">
        <v>53082</v>
      </c>
      <c r="E184" s="71">
        <v>1600</v>
      </c>
      <c r="F184" s="73"/>
      <c r="G184" s="73"/>
      <c r="H184" s="73">
        <v>2750</v>
      </c>
      <c r="I184" s="74">
        <f t="shared" si="20"/>
        <v>171.875</v>
      </c>
      <c r="J184" s="76"/>
    </row>
    <row r="185" spans="1:10" ht="27" customHeight="1">
      <c r="A185" s="144"/>
      <c r="B185" s="144" t="s">
        <v>64</v>
      </c>
      <c r="C185" s="144" t="s">
        <v>65</v>
      </c>
      <c r="D185" s="72">
        <v>62400</v>
      </c>
      <c r="E185" s="71">
        <v>363</v>
      </c>
      <c r="F185" s="73"/>
      <c r="G185" s="73"/>
      <c r="H185" s="73">
        <v>405</v>
      </c>
      <c r="I185" s="74">
        <f t="shared" si="20"/>
        <v>111.5702479338843</v>
      </c>
      <c r="J185" s="76"/>
    </row>
    <row r="186" spans="1:10" ht="27" customHeight="1">
      <c r="A186" s="66">
        <v>9078</v>
      </c>
      <c r="B186" s="67" t="s">
        <v>3</v>
      </c>
      <c r="C186" s="66" t="s">
        <v>280</v>
      </c>
      <c r="D186" s="67"/>
      <c r="E186" s="60">
        <f>SUM(E187)</f>
        <v>19849.769999999997</v>
      </c>
      <c r="F186" s="60">
        <f>SUM(F187)</f>
        <v>43578.490000000005</v>
      </c>
      <c r="G186" s="60">
        <f>SUM(G187)</f>
        <v>43578.490000000005</v>
      </c>
      <c r="H186" s="60">
        <f>SUM(H187)</f>
        <v>43578.490000000005</v>
      </c>
      <c r="I186" s="64">
        <f t="shared" si="20"/>
        <v>219.54153624953844</v>
      </c>
      <c r="J186" s="64">
        <f>H186/G186*100</f>
        <v>100</v>
      </c>
    </row>
    <row r="187" spans="1:10" ht="27" customHeight="1">
      <c r="A187" s="141" t="s">
        <v>281</v>
      </c>
      <c r="B187" s="69" t="s">
        <v>4</v>
      </c>
      <c r="C187" s="141" t="s">
        <v>282</v>
      </c>
      <c r="D187" s="69"/>
      <c r="E187" s="70">
        <f>E188</f>
        <v>19849.769999999997</v>
      </c>
      <c r="F187" s="70">
        <f>F188</f>
        <v>43578.490000000005</v>
      </c>
      <c r="G187" s="70">
        <f>G188</f>
        <v>43578.490000000005</v>
      </c>
      <c r="H187" s="70">
        <f>H188</f>
        <v>43578.490000000005</v>
      </c>
      <c r="I187" s="64">
        <f t="shared" si="20"/>
        <v>219.54153624953844</v>
      </c>
      <c r="J187" s="64">
        <f>H187/G187*100</f>
        <v>100</v>
      </c>
    </row>
    <row r="188" spans="1:10" ht="27" customHeight="1">
      <c r="A188" s="69"/>
      <c r="B188" s="141">
        <v>3</v>
      </c>
      <c r="C188" s="141" t="s">
        <v>153</v>
      </c>
      <c r="D188" s="69"/>
      <c r="E188" s="70">
        <f>SUM(E189)</f>
        <v>19849.769999999997</v>
      </c>
      <c r="F188" s="70">
        <f>SUM(F189)</f>
        <v>43578.490000000005</v>
      </c>
      <c r="G188" s="70">
        <f>SUM(G189)</f>
        <v>43578.490000000005</v>
      </c>
      <c r="H188" s="70">
        <f>SUM(H189)</f>
        <v>43578.490000000005</v>
      </c>
      <c r="I188" s="64">
        <f t="shared" si="20"/>
        <v>219.54153624953844</v>
      </c>
      <c r="J188" s="64">
        <f>H188/G188*100</f>
        <v>100</v>
      </c>
    </row>
    <row r="189" spans="1:10" ht="27" customHeight="1">
      <c r="A189" s="69"/>
      <c r="B189" s="141">
        <v>31</v>
      </c>
      <c r="C189" s="141" t="s">
        <v>245</v>
      </c>
      <c r="D189" s="69"/>
      <c r="E189" s="70">
        <f>SUM(E190,E192,E194)</f>
        <v>19849.769999999997</v>
      </c>
      <c r="F189" s="70">
        <f>SUM(F190,F192,F194)</f>
        <v>43578.490000000005</v>
      </c>
      <c r="G189" s="70">
        <f>SUM(G190,G192,G194)</f>
        <v>43578.490000000005</v>
      </c>
      <c r="H189" s="70">
        <f>SUM(H190,H192,H194)</f>
        <v>43578.490000000005</v>
      </c>
      <c r="I189" s="64">
        <f t="shared" si="20"/>
        <v>219.54153624953844</v>
      </c>
      <c r="J189" s="64">
        <f>H189/G189*100</f>
        <v>100</v>
      </c>
    </row>
    <row r="190" spans="1:10" ht="27" customHeight="1">
      <c r="A190" s="69"/>
      <c r="B190" s="141">
        <v>311</v>
      </c>
      <c r="C190" s="141" t="s">
        <v>246</v>
      </c>
      <c r="D190" s="69"/>
      <c r="E190" s="70">
        <f>SUM(E191:E191)</f>
        <v>15235.85</v>
      </c>
      <c r="F190" s="71">
        <v>36118.87</v>
      </c>
      <c r="G190" s="71">
        <v>36118.87</v>
      </c>
      <c r="H190" s="70">
        <f>SUM(H191:H191)</f>
        <v>36118.87</v>
      </c>
      <c r="I190" s="64">
        <f aca="true" t="shared" si="21" ref="I190:I195">H190/E190*100</f>
        <v>237.0650144232189</v>
      </c>
      <c r="J190" s="64">
        <f>H190/G190*100</f>
        <v>100</v>
      </c>
    </row>
    <row r="191" spans="1:10" ht="27" customHeight="1">
      <c r="A191" s="144"/>
      <c r="B191" s="144">
        <v>3111</v>
      </c>
      <c r="C191" s="144" t="s">
        <v>247</v>
      </c>
      <c r="D191" s="72">
        <v>51200</v>
      </c>
      <c r="E191" s="71">
        <v>15235.85</v>
      </c>
      <c r="F191" s="73"/>
      <c r="G191" s="73"/>
      <c r="H191" s="73">
        <v>36118.87</v>
      </c>
      <c r="I191" s="74">
        <f t="shared" si="21"/>
        <v>237.0650144232189</v>
      </c>
      <c r="J191" s="74"/>
    </row>
    <row r="192" spans="1:10" ht="27" customHeight="1">
      <c r="A192" s="69"/>
      <c r="B192" s="141">
        <v>312</v>
      </c>
      <c r="C192" s="141" t="s">
        <v>248</v>
      </c>
      <c r="D192" s="69"/>
      <c r="E192" s="70">
        <f>SUM(E193:E193)</f>
        <v>2100</v>
      </c>
      <c r="F192" s="73">
        <v>1500</v>
      </c>
      <c r="G192" s="73">
        <v>1500</v>
      </c>
      <c r="H192" s="75">
        <f>SUM(H193:H193)</f>
        <v>1500</v>
      </c>
      <c r="I192" s="76">
        <f t="shared" si="21"/>
        <v>71.42857142857143</v>
      </c>
      <c r="J192" s="76">
        <f>H192/G192*100</f>
        <v>100</v>
      </c>
    </row>
    <row r="193" spans="1:10" ht="27" customHeight="1">
      <c r="A193" s="144"/>
      <c r="B193" s="144">
        <v>3121</v>
      </c>
      <c r="C193" s="144" t="s">
        <v>248</v>
      </c>
      <c r="D193" s="72">
        <v>51200</v>
      </c>
      <c r="E193" s="71">
        <v>2100</v>
      </c>
      <c r="F193" s="73"/>
      <c r="G193" s="73"/>
      <c r="H193" s="73">
        <v>1500</v>
      </c>
      <c r="I193" s="74">
        <f t="shared" si="21"/>
        <v>71.42857142857143</v>
      </c>
      <c r="J193" s="74"/>
    </row>
    <row r="194" spans="1:10" ht="27" customHeight="1">
      <c r="A194" s="69"/>
      <c r="B194" s="141">
        <v>313</v>
      </c>
      <c r="C194" s="141" t="s">
        <v>249</v>
      </c>
      <c r="D194" s="69"/>
      <c r="E194" s="70">
        <f>SUM(E195:E195)</f>
        <v>2513.92</v>
      </c>
      <c r="F194" s="73">
        <v>5959.62</v>
      </c>
      <c r="G194" s="73">
        <v>5959.62</v>
      </c>
      <c r="H194" s="75">
        <f>SUM(H195:H195)</f>
        <v>5959.62</v>
      </c>
      <c r="I194" s="76">
        <f t="shared" si="21"/>
        <v>237.0648230651731</v>
      </c>
      <c r="J194" s="76">
        <f>H194/G194*100</f>
        <v>100</v>
      </c>
    </row>
    <row r="195" spans="1:10" ht="27" customHeight="1">
      <c r="A195" s="144"/>
      <c r="B195" s="144">
        <v>3132</v>
      </c>
      <c r="C195" s="144" t="s">
        <v>250</v>
      </c>
      <c r="D195" s="72">
        <v>51200</v>
      </c>
      <c r="E195" s="71">
        <v>2513.92</v>
      </c>
      <c r="F195" s="73"/>
      <c r="G195" s="73"/>
      <c r="H195" s="73">
        <v>5959.62</v>
      </c>
      <c r="I195" s="74">
        <f t="shared" si="21"/>
        <v>237.0648230651731</v>
      </c>
      <c r="J195" s="74"/>
    </row>
    <row r="196" spans="1:10" ht="27" customHeight="1">
      <c r="A196" s="66">
        <v>9108</v>
      </c>
      <c r="B196" s="67" t="s">
        <v>3</v>
      </c>
      <c r="C196" s="66" t="s">
        <v>283</v>
      </c>
      <c r="D196" s="67"/>
      <c r="E196" s="60">
        <f>SUM(E197)</f>
        <v>0</v>
      </c>
      <c r="F196" s="60">
        <f>SUM(F197)</f>
        <v>19716.51</v>
      </c>
      <c r="G196" s="60">
        <f>SUM(G197)</f>
        <v>19716.51</v>
      </c>
      <c r="H196" s="60">
        <f>SUM(H197)</f>
        <v>19715.44</v>
      </c>
      <c r="I196" s="64">
        <v>0</v>
      </c>
      <c r="J196" s="64">
        <f>H196/G196*100</f>
        <v>99.9945730760667</v>
      </c>
    </row>
    <row r="197" spans="1:10" ht="27" customHeight="1">
      <c r="A197" s="141" t="s">
        <v>284</v>
      </c>
      <c r="B197" s="69" t="s">
        <v>4</v>
      </c>
      <c r="C197" s="141" t="s">
        <v>285</v>
      </c>
      <c r="D197" s="69"/>
      <c r="E197" s="70">
        <f>E198</f>
        <v>0</v>
      </c>
      <c r="F197" s="70">
        <f>F198</f>
        <v>19716.51</v>
      </c>
      <c r="G197" s="70">
        <f>G198</f>
        <v>19716.51</v>
      </c>
      <c r="H197" s="70">
        <f>H198</f>
        <v>19715.44</v>
      </c>
      <c r="I197" s="64">
        <v>0</v>
      </c>
      <c r="J197" s="64">
        <f>H197/G197*100</f>
        <v>99.9945730760667</v>
      </c>
    </row>
    <row r="198" spans="1:10" ht="27" customHeight="1">
      <c r="A198" s="69"/>
      <c r="B198" s="141">
        <v>3</v>
      </c>
      <c r="C198" s="141" t="s">
        <v>153</v>
      </c>
      <c r="D198" s="69"/>
      <c r="E198" s="70">
        <f>SUM(E199)</f>
        <v>0</v>
      </c>
      <c r="F198" s="70">
        <f>SUM(F199)</f>
        <v>19716.51</v>
      </c>
      <c r="G198" s="70">
        <f>SUM(G199)</f>
        <v>19716.51</v>
      </c>
      <c r="H198" s="70">
        <f>SUM(H199)</f>
        <v>19715.44</v>
      </c>
      <c r="I198" s="64">
        <v>0</v>
      </c>
      <c r="J198" s="64">
        <f>H198/G198*100</f>
        <v>99.9945730760667</v>
      </c>
    </row>
    <row r="199" spans="1:10" ht="27" customHeight="1">
      <c r="A199" s="69"/>
      <c r="B199" s="141">
        <v>31</v>
      </c>
      <c r="C199" s="141" t="s">
        <v>245</v>
      </c>
      <c r="D199" s="69"/>
      <c r="E199" s="70">
        <f>SUM(E200,E203,E205)</f>
        <v>0</v>
      </c>
      <c r="F199" s="70">
        <f>SUM(F200,F203,F205)</f>
        <v>19716.51</v>
      </c>
      <c r="G199" s="70">
        <f>SUM(G200,G203,G205)</f>
        <v>19716.51</v>
      </c>
      <c r="H199" s="70">
        <f>SUM(H200,H203,H205)</f>
        <v>19715.44</v>
      </c>
      <c r="I199" s="64">
        <v>0</v>
      </c>
      <c r="J199" s="64">
        <f>H199/G199*100</f>
        <v>99.9945730760667</v>
      </c>
    </row>
    <row r="200" spans="1:10" ht="27" customHeight="1">
      <c r="A200" s="69"/>
      <c r="B200" s="141">
        <v>311</v>
      </c>
      <c r="C200" s="141" t="s">
        <v>246</v>
      </c>
      <c r="D200" s="69"/>
      <c r="E200" s="70">
        <f>SUM(E201:E202)</f>
        <v>0</v>
      </c>
      <c r="F200" s="71">
        <v>15121.46</v>
      </c>
      <c r="G200" s="71">
        <v>15121.46</v>
      </c>
      <c r="H200" s="70">
        <f>SUM(H201:H202)</f>
        <v>15120.56</v>
      </c>
      <c r="I200" s="64">
        <v>0</v>
      </c>
      <c r="J200" s="64">
        <f>H200/G200*100</f>
        <v>99.99404819375907</v>
      </c>
    </row>
    <row r="201" spans="1:10" ht="27" customHeight="1">
      <c r="A201" s="144"/>
      <c r="B201" s="144">
        <v>3111</v>
      </c>
      <c r="C201" s="144" t="s">
        <v>247</v>
      </c>
      <c r="D201" s="72">
        <v>11001</v>
      </c>
      <c r="E201" s="71">
        <v>0</v>
      </c>
      <c r="F201" s="73"/>
      <c r="G201" s="73"/>
      <c r="H201" s="73">
        <v>11558.22</v>
      </c>
      <c r="I201" s="74">
        <v>0</v>
      </c>
      <c r="J201" s="74"/>
    </row>
    <row r="202" spans="1:10" ht="27" customHeight="1">
      <c r="A202" s="144"/>
      <c r="B202" s="144">
        <v>3111</v>
      </c>
      <c r="C202" s="144" t="s">
        <v>247</v>
      </c>
      <c r="D202" s="72">
        <v>51100</v>
      </c>
      <c r="E202" s="71">
        <v>0</v>
      </c>
      <c r="F202" s="73"/>
      <c r="G202" s="73"/>
      <c r="H202" s="73">
        <v>3562.34</v>
      </c>
      <c r="I202" s="74">
        <v>0</v>
      </c>
      <c r="J202" s="74"/>
    </row>
    <row r="203" spans="1:10" ht="27" customHeight="1">
      <c r="A203" s="69"/>
      <c r="B203" s="141">
        <v>312</v>
      </c>
      <c r="C203" s="141" t="s">
        <v>248</v>
      </c>
      <c r="D203" s="69"/>
      <c r="E203" s="70">
        <f>SUM(E204:E204)</f>
        <v>0</v>
      </c>
      <c r="F203" s="73">
        <v>2100</v>
      </c>
      <c r="G203" s="73">
        <v>2100</v>
      </c>
      <c r="H203" s="75">
        <f>SUM(H204:H204)</f>
        <v>2100</v>
      </c>
      <c r="I203" s="76">
        <v>0</v>
      </c>
      <c r="J203" s="76">
        <f>H203/G203*100</f>
        <v>100</v>
      </c>
    </row>
    <row r="204" spans="1:10" ht="27" customHeight="1">
      <c r="A204" s="144"/>
      <c r="B204" s="144">
        <v>3121</v>
      </c>
      <c r="C204" s="144" t="s">
        <v>248</v>
      </c>
      <c r="D204" s="72">
        <v>51100</v>
      </c>
      <c r="E204" s="71">
        <v>0</v>
      </c>
      <c r="F204" s="73"/>
      <c r="G204" s="73"/>
      <c r="H204" s="73">
        <v>2100</v>
      </c>
      <c r="I204" s="74">
        <v>0</v>
      </c>
      <c r="J204" s="74"/>
    </row>
    <row r="205" spans="1:10" ht="27" customHeight="1">
      <c r="A205" s="69"/>
      <c r="B205" s="141">
        <v>313</v>
      </c>
      <c r="C205" s="141" t="s">
        <v>249</v>
      </c>
      <c r="D205" s="69"/>
      <c r="E205" s="70">
        <f>SUM(E206:E211)</f>
        <v>0</v>
      </c>
      <c r="F205" s="73">
        <v>2495.05</v>
      </c>
      <c r="G205" s="73">
        <v>2495.05</v>
      </c>
      <c r="H205" s="70">
        <f>SUM(H206:H211)</f>
        <v>2494.88</v>
      </c>
      <c r="I205" s="76">
        <v>0</v>
      </c>
      <c r="J205" s="76">
        <f>H205/G205*100</f>
        <v>99.99318650928839</v>
      </c>
    </row>
    <row r="206" spans="1:10" ht="27" customHeight="1">
      <c r="A206" s="69"/>
      <c r="B206" s="144">
        <v>3132</v>
      </c>
      <c r="C206" s="144" t="s">
        <v>250</v>
      </c>
      <c r="D206" s="72">
        <v>11001</v>
      </c>
      <c r="E206" s="71">
        <v>0</v>
      </c>
      <c r="F206" s="73"/>
      <c r="G206" s="73"/>
      <c r="H206" s="73">
        <v>1907.09</v>
      </c>
      <c r="I206" s="74">
        <v>0</v>
      </c>
      <c r="J206" s="76"/>
    </row>
    <row r="207" spans="1:10" ht="27" customHeight="1">
      <c r="A207" s="69"/>
      <c r="B207" s="144">
        <v>3132</v>
      </c>
      <c r="C207" s="144" t="s">
        <v>250</v>
      </c>
      <c r="D207" s="72">
        <v>51100</v>
      </c>
      <c r="E207" s="71">
        <v>0</v>
      </c>
      <c r="F207" s="73"/>
      <c r="G207" s="73"/>
      <c r="H207" s="73">
        <v>587.79</v>
      </c>
      <c r="I207" s="74">
        <v>0</v>
      </c>
      <c r="J207" s="76"/>
    </row>
    <row r="208" spans="1:10" ht="27" customHeight="1">
      <c r="A208" s="146"/>
      <c r="B208" s="147"/>
      <c r="C208" s="147"/>
      <c r="D208" s="98"/>
      <c r="E208" s="99"/>
      <c r="F208" s="100"/>
      <c r="G208" s="100"/>
      <c r="H208" s="100"/>
      <c r="I208" s="101"/>
      <c r="J208" s="102"/>
    </row>
    <row r="209" spans="1:10" ht="12.75" customHeight="1">
      <c r="A209" s="148" t="s">
        <v>291</v>
      </c>
      <c r="B209" s="147"/>
      <c r="C209" s="147"/>
      <c r="D209" s="98"/>
      <c r="E209" s="99"/>
      <c r="F209" s="100"/>
      <c r="G209" s="103" t="s">
        <v>292</v>
      </c>
      <c r="H209" s="100"/>
      <c r="I209" s="101"/>
      <c r="J209" s="102"/>
    </row>
    <row r="210" spans="1:10" ht="12.75" customHeight="1">
      <c r="A210" s="148" t="s">
        <v>298</v>
      </c>
      <c r="B210" s="147"/>
      <c r="C210" s="147"/>
      <c r="D210" s="98"/>
      <c r="E210" s="99"/>
      <c r="F210" s="100"/>
      <c r="G210" s="103" t="s">
        <v>293</v>
      </c>
      <c r="H210" s="100"/>
      <c r="I210" s="101"/>
      <c r="J210" s="102"/>
    </row>
    <row r="211" spans="1:10" ht="12.75" customHeight="1">
      <c r="A211" s="148" t="s">
        <v>299</v>
      </c>
      <c r="B211" s="147"/>
      <c r="C211" s="147"/>
      <c r="D211" s="98"/>
      <c r="E211" s="99"/>
      <c r="F211" s="100"/>
      <c r="G211" s="100"/>
      <c r="H211" s="100"/>
      <c r="I211" s="101"/>
      <c r="J211" s="101"/>
    </row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2022-03-26T16:37:55Z</dcterms:modified>
  <cp:category/>
  <cp:version/>
  <cp:contentType/>
  <cp:contentStatus/>
</cp:coreProperties>
</file>