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2">'OPĆI DIO-RASHODI'!#REF!</definedName>
    <definedName name="_xlfn.ANCHORARRAY" hidden="1">#NAME?</definedName>
    <definedName name="_xlnm.Print_Area" localSheetId="2">'OPĆI DIO-RASHODI'!$A$1:$H$76</definedName>
    <definedName name="_xlnm.Print_Area" localSheetId="3">'POSEBNI DIO'!$A$1:$J$235</definedName>
  </definedNames>
  <calcPr fullCalcOnLoad="1"/>
</workbook>
</file>

<file path=xl/sharedStrings.xml><?xml version="1.0" encoding="utf-8"?>
<sst xmlns="http://schemas.openxmlformats.org/spreadsheetml/2006/main" count="589" uniqueCount="308">
  <si>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</si>
  <si>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</si>
  <si>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</si>
  <si>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</si>
  <si>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</si>
  <si>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</si>
  <si>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</si>
  <si>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</si>
  <si>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</si>
  <si>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</si>
  <si>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</si>
  <si>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</si>
  <si>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</si>
  <si>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</si>
  <si>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</si>
  <si>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</si>
  <si>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</si>
  <si>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</si>
  <si>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</si>
  <si>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</si>
  <si>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</si>
  <si>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</si>
  <si>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</si>
  <si>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</si>
  <si>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</si>
  <si>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</si>
  <si>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</si>
  <si>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</si>
  <si>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</si>
  <si>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</si>
  <si>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</si>
  <si>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</si>
  <si>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</si>
  <si>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</si>
  <si>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</si>
  <si>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</si>
  <si>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</si>
  <si>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</si>
  <si>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</si>
  <si>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</si>
  <si>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</si>
  <si>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</si>
  <si>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</si>
  <si>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</si>
  <si>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</si>
  <si>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</si>
  <si>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ENERGIJA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</si>
  <si>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</si>
  <si>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</si>
  <si>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</si>
  <si>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</si>
  <si>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</si>
  <si>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</si>
  <si>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</si>
  <si>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</si>
  <si>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</si>
  <si>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</si>
  <si>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</si>
  <si>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ČLANARINE</t>
  </si>
  <si>
    <t>MATERIJAL I SIROVINE</t>
  </si>
  <si>
    <t>ZDRAVSTVENE I VETERINARSKE USLUGE</t>
  </si>
  <si>
    <t>424</t>
  </si>
  <si>
    <t>KNJIGE,UMJ.DJELA I OST.IZLOŽB.VRIJEDN.</t>
  </si>
  <si>
    <t>4241</t>
  </si>
  <si>
    <t>KNJIGE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</si>
  <si>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</si>
  <si>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</si>
  <si>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</si>
  <si>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</si>
  <si>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</si>
  <si>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</si>
  <si>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</si>
  <si>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</si>
  <si>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</si>
  <si>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</si>
  <si>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</si>
  <si>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</si>
  <si>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</si>
  <si>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</si>
  <si>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</si>
  <si>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</si>
  <si>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</si>
  <si>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</si>
  <si>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</si>
  <si>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</si>
  <si>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</si>
  <si>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</si>
  <si>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</si>
  <si>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</si>
  <si>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</si>
  <si>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</si>
  <si>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</si>
  <si>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</si>
  <si>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</si>
  <si>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</si>
  <si>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</si>
  <si>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</si>
  <si>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</si>
  <si>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</si>
  <si>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</si>
  <si>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</si>
  <si>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</si>
  <si>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</si>
  <si>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</si>
  <si>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</si>
  <si>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</si>
  <si>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</si>
  <si>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</si>
  <si>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</si>
  <si>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</si>
  <si>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</si>
  <si>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</si>
  <si>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</si>
  <si>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</si>
  <si>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</si>
  <si>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</si>
  <si>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</si>
  <si>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</si>
  <si>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</si>
  <si>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</si>
  <si>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</si>
  <si>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</si>
  <si>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</si>
  <si>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</si>
  <si>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</si>
  <si>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</si>
  <si>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Uređaji,strojevi i oprema za ostale namjene</t>
  </si>
  <si>
    <t>Knjige</t>
  </si>
  <si>
    <t>UKUPNO RASHODI</t>
  </si>
  <si>
    <t>3293</t>
  </si>
  <si>
    <t>Rashodi za nabavu nefinancijske imovine</t>
  </si>
  <si>
    <t>Knjige, umjetnička djela i ostalie izložb.vrijednosti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</si>
  <si>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</si>
  <si>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</si>
  <si>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</si>
  <si>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Prihodi iz proračuna za financiranje redovne djelatnosti</t>
  </si>
  <si>
    <t>Prihodi od imovine</t>
  </si>
  <si>
    <t>Prihodi od financijske imovine - kamate a vista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</si>
  <si>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</si>
  <si>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</si>
  <si>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</si>
  <si>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</si>
  <si>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</si>
  <si>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</si>
  <si>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</si>
  <si>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</si>
  <si>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</si>
  <si>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</si>
  <si>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Rashodi za nabavu neproizvedene dugotrajne imovine</t>
  </si>
  <si>
    <t xml:space="preserve">RASHODI PO IZVORIMA FINANCIRANJA </t>
  </si>
  <si>
    <t>MATERIJALNI RASHODI</t>
  </si>
  <si>
    <t>RASHODI POSLOVANJA</t>
  </si>
  <si>
    <t>FINANCIJSKI RASHODI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</si>
  <si>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</si>
  <si>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</si>
  <si>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</si>
  <si>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</si>
  <si>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</si>
  <si>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</si>
  <si>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</si>
  <si>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</si>
  <si>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</si>
  <si>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</si>
  <si>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</si>
  <si>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</si>
  <si>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</si>
  <si>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</si>
  <si>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</si>
  <si>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</si>
  <si>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</si>
  <si>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</si>
  <si>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</si>
  <si>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</si>
  <si>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</si>
  <si>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</si>
  <si>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</si>
  <si>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</si>
  <si>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</si>
  <si>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</si>
  <si>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</si>
  <si>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</si>
  <si>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</si>
  <si>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</si>
  <si>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</si>
  <si>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</si>
  <si>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</si>
  <si>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postrojenja i opreme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</si>
  <si>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</si>
  <si>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</si>
  <si>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</si>
  <si>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</si>
  <si>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</si>
  <si>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</si>
  <si>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</si>
  <si>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</si>
  <si>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</si>
  <si>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</si>
  <si>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</si>
  <si>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</si>
  <si>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</si>
  <si>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IZVRŠENJE 2021</t>
  </si>
  <si>
    <t xml:space="preserve">Izvršenje 2021. </t>
  </si>
  <si>
    <t>Rashodi poslovanja</t>
  </si>
  <si>
    <t xml:space="preserve">Ostvarenje 2021. </t>
  </si>
  <si>
    <t>OSTVARENJE/ IZVRŠENJE 2021</t>
  </si>
  <si>
    <t>Pomoći od međunarodnih organizacija te institucija i tijela EU</t>
  </si>
  <si>
    <t>Prihodi od pruženih usluga</t>
  </si>
  <si>
    <t>Prihodi od prodaje proizvoda i robe</t>
  </si>
  <si>
    <t>Kapitalne donacije  od pravnih i fizičkih osoba izvan općeg proračuna</t>
  </si>
  <si>
    <t>Troškovi sudskih postupaka</t>
  </si>
  <si>
    <t>Zatezne kamate</t>
  </si>
  <si>
    <t>Nematerijalna imovina</t>
  </si>
  <si>
    <t>Ostala nematerijalna imovina</t>
  </si>
  <si>
    <t>Škola primijenjenih umjetnosti i dizajna - Pula</t>
  </si>
  <si>
    <t>Redovna djelatnost srednjih škola - minimalni standard</t>
  </si>
  <si>
    <t>A220101</t>
  </si>
  <si>
    <t>Materijalni rashodi po kriterijima</t>
  </si>
  <si>
    <t>ZAKUPNINE I NAJAMNINE</t>
  </si>
  <si>
    <t>A220102</t>
  </si>
  <si>
    <t>Materijalni rashodi SŠ po stvarnom trošku</t>
  </si>
  <si>
    <t>NAKNADA TROŠKOVA ZAPOSLENIMA</t>
  </si>
  <si>
    <t>NAKNADE ZA PRIJEVOZ</t>
  </si>
  <si>
    <t>RASHODI ZA MATERIJAL I ENERGIJU</t>
  </si>
  <si>
    <t>PREMIJE OSIGURANJA</t>
  </si>
  <si>
    <t>A220103</t>
  </si>
  <si>
    <t>Materijalni rashodi SŠ - drugi izvori</t>
  </si>
  <si>
    <t>REPREZENTACIJA</t>
  </si>
  <si>
    <t>A220104</t>
  </si>
  <si>
    <t>Plaće i drugi rashodi za zaposlene srednjih škola</t>
  </si>
  <si>
    <t>RASHODI ZA ZAPOSLENE</t>
  </si>
  <si>
    <t>PLAĆE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</si>
  <si>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</si>
  <si>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</si>
  <si>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</si>
  <si>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</si>
  <si>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</si>
  <si>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TROŠKOVI SUDSKIH POSTUPAKA</t>
  </si>
  <si>
    <t>ZATEZNE KAMATE</t>
  </si>
  <si>
    <t>Programi obrazovanja iznad standarda</t>
  </si>
  <si>
    <t>A230143</t>
  </si>
  <si>
    <t>A230148</t>
  </si>
  <si>
    <t>A230168</t>
  </si>
  <si>
    <t>A230176</t>
  </si>
  <si>
    <t>NAKNADE TROŠKOVA OSOBAMA IZVAN RADNOG ODNOSA</t>
  </si>
  <si>
    <t>A230184</t>
  </si>
  <si>
    <t>Izložba učeničkih radova</t>
  </si>
  <si>
    <t>Financiranje učenika s posebnim potrebama</t>
  </si>
  <si>
    <t>EU projekti kod proračunskih korisnika</t>
  </si>
  <si>
    <t>Državno natjecanje</t>
  </si>
  <si>
    <t>Zavičajna nastava</t>
  </si>
  <si>
    <t>A230204</t>
  </si>
  <si>
    <t>Provedba kurikuluma</t>
  </si>
  <si>
    <t>Investicijsko održavanje srednjih škola</t>
  </si>
  <si>
    <t>A240201</t>
  </si>
  <si>
    <t>Investicijsko održavanje SŠ - minimalni standard</t>
  </si>
  <si>
    <t>Kapitalna ulaganja u srednje škole</t>
  </si>
  <si>
    <t>K240401</t>
  </si>
  <si>
    <t>Projektna dokumentacija srednjih škola</t>
  </si>
  <si>
    <t>OSTALA NEMATERIJALNA IMOVINA</t>
  </si>
  <si>
    <t>Opremanje u srednjim školama</t>
  </si>
  <si>
    <t>K240601</t>
  </si>
  <si>
    <t>Školski namještaj i oprema</t>
  </si>
  <si>
    <t>K240602</t>
  </si>
  <si>
    <t>Opremanje biblioteke</t>
  </si>
  <si>
    <t>MOZAIK 3</t>
  </si>
  <si>
    <t>T907801</t>
  </si>
  <si>
    <t>Provedba projekta MOZAIK 3</t>
  </si>
  <si>
    <t>MOZAIK 4</t>
  </si>
  <si>
    <t>T910801</t>
  </si>
  <si>
    <t>Provedba projekta MOZAIK 4</t>
  </si>
  <si>
    <t>Tekuće pomoći od institucija i tijela EU</t>
  </si>
  <si>
    <t>Predsjednica Školskog odbora</t>
  </si>
  <si>
    <t>Jasminka Brlas, prof.</t>
  </si>
  <si>
    <t>Tekuće pomoći temeljem prijenosa EU sredstava</t>
  </si>
  <si>
    <t>OSTVARENJE/ IZVRŠENJE 2022</t>
  </si>
  <si>
    <t>IZVORNI PLAN 2022</t>
  </si>
  <si>
    <t>TEKUĆI PLAN 2022</t>
  </si>
  <si>
    <t>OSTVARENJE PRIHODA I PRIMITAKA ZA 2022.G.</t>
  </si>
  <si>
    <t>Izvorni plan 2022</t>
  </si>
  <si>
    <t>Tekući plan 2022</t>
  </si>
  <si>
    <t xml:space="preserve">Ostvarenje 2022. </t>
  </si>
  <si>
    <t xml:space="preserve">Izvorni plan 2022 </t>
  </si>
  <si>
    <t xml:space="preserve">Tekući plan 2022 </t>
  </si>
  <si>
    <t>IZVRŠENJE RASHODA I IZDATAKA ZA 2022.G.</t>
  </si>
  <si>
    <t xml:space="preserve">Izvršenje 2022. </t>
  </si>
  <si>
    <t xml:space="preserve">IZVJEŠTAJ O IZVRŠENJU FINANCIJSKOG PLANA ZA 2022. GODINU 
PO PROGRAMSKOJ I  EKONOMSKOJ KLASIFIKACIJI I IZVORIMA FINANCIRANJA </t>
  </si>
  <si>
    <t xml:space="preserve">IZVORNI PLAN 2022 </t>
  </si>
  <si>
    <t xml:space="preserve">TEKUĆI PLAN 2022 </t>
  </si>
  <si>
    <t>IZVRŠENJE 2022</t>
  </si>
  <si>
    <t>NAKANDE TROŠKOVA OSOBAMA IZVAN RADNOG ODNOSA</t>
  </si>
  <si>
    <t>MOZAIK 5</t>
  </si>
  <si>
    <t>T921101</t>
  </si>
  <si>
    <t>Provedba projekta MOZAIK 5</t>
  </si>
  <si>
    <t>A230101</t>
  </si>
  <si>
    <t>Materijalni troškovi iznad standarda</t>
  </si>
  <si>
    <t>A230162</t>
  </si>
  <si>
    <t>Naknada za županijsko stručno vijeće</t>
  </si>
  <si>
    <t>Usluge promidžbe i informiranja</t>
  </si>
  <si>
    <t>Oprema za održavanje i zaštitu</t>
  </si>
  <si>
    <t>USLUGE PROMIDŽBE I INFORMIRANJA</t>
  </si>
  <si>
    <t>OPREMA ZA ODRŽAVANJE I ZAŠTITU</t>
  </si>
  <si>
    <t>KLASA: 400-07/23-01/2</t>
  </si>
  <si>
    <t>URBROJ: 2168-16-5</t>
  </si>
  <si>
    <t>Pula, 28. ožujka 2023.</t>
  </si>
  <si>
    <t>URBROJ: 2168-16-4</t>
  </si>
  <si>
    <t>URBROJ: 2168-16-3</t>
  </si>
  <si>
    <t>URBROJ: 2168-16-2</t>
  </si>
  <si>
    <t>Kamate na oročena sredstva i depozite po viđenju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</si>
</sst>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readingOrder="1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Font="1" applyAlignment="1">
      <alignment readingOrder="1"/>
    </xf>
    <xf numFmtId="192" fontId="1" fillId="0" borderId="10" xfId="0" applyNumberFormat="1" applyFont="1" applyFill="1" applyBorder="1" applyAlignment="1" quotePrefix="1">
      <alignment horizontal="center" vertical="center" wrapText="1"/>
    </xf>
    <xf numFmtId="192" fontId="1" fillId="0" borderId="10" xfId="0" applyNumberFormat="1" applyFont="1" applyFill="1" applyBorder="1" applyAlignment="1" quotePrefix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 readingOrder="1"/>
      <protection locked="0"/>
    </xf>
    <xf numFmtId="192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Border="1" applyAlignment="1" quotePrefix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quotePrefix="1">
      <alignment horizontal="left" vertical="center"/>
    </xf>
    <xf numFmtId="3" fontId="4" fillId="0" borderId="10" xfId="0" applyNumberFormat="1" applyFont="1" applyFill="1" applyBorder="1" applyAlignment="1" quotePrefix="1">
      <alignment horizontal="center" vertical="center"/>
    </xf>
    <xf numFmtId="4" fontId="4" fillId="0" borderId="10" xfId="0" applyNumberFormat="1" applyFont="1" applyFill="1" applyBorder="1" applyAlignment="1" quotePrefix="1">
      <alignment horizontal="right" vertical="center"/>
    </xf>
    <xf numFmtId="4" fontId="4" fillId="0" borderId="0" xfId="0" applyNumberFormat="1" applyFont="1" applyFill="1" applyBorder="1" applyAlignment="1" quotePrefix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 wrapText="1"/>
    </xf>
    <xf numFmtId="192" fontId="1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left" vertical="center" wrapText="1"/>
    </xf>
    <xf numFmtId="3" fontId="4" fillId="0" borderId="0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192" fontId="4" fillId="5" borderId="10" xfId="0" applyNumberFormat="1" applyFont="1" applyFill="1" applyBorder="1" applyAlignment="1">
      <alignment horizontal="center" vertical="center" wrapText="1"/>
    </xf>
    <xf numFmtId="192" fontId="4" fillId="5" borderId="10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 quotePrefix="1">
      <alignment horizontal="left" vertical="center"/>
    </xf>
    <xf numFmtId="3" fontId="4" fillId="5" borderId="10" xfId="0" applyNumberFormat="1" applyFont="1" applyFill="1" applyBorder="1" applyAlignment="1" quotePrefix="1">
      <alignment vertical="center"/>
    </xf>
    <xf numFmtId="3" fontId="4" fillId="5" borderId="10" xfId="0" applyNumberFormat="1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>
      <alignment horizontal="left" vertical="center"/>
    </xf>
    <xf numFmtId="3" fontId="4" fillId="5" borderId="12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 applyProtection="1">
      <alignment vertical="center" wrapText="1" readingOrder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35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left" vertical="center" wrapText="1" readingOrder="1"/>
      <protection locked="0"/>
    </xf>
    <xf numFmtId="0" fontId="4" fillId="33" borderId="10" xfId="0" applyFont="1" applyFill="1" applyBorder="1" applyAlignment="1" applyProtection="1">
      <alignment vertical="center" wrapText="1" readingOrder="1"/>
      <protection locked="0"/>
    </xf>
    <xf numFmtId="0" fontId="4" fillId="0" borderId="10" xfId="0" applyFont="1" applyBorder="1" applyAlignment="1" applyProtection="1">
      <alignment vertical="center" wrapText="1" readingOrder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5" borderId="10" xfId="0" applyNumberFormat="1" applyFont="1" applyFill="1" applyBorder="1" applyAlignment="1">
      <alignment horizontal="right" vertical="center"/>
    </xf>
    <xf numFmtId="4" fontId="4" fillId="5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" fillId="5" borderId="10" xfId="0" applyNumberFormat="1" applyFont="1" applyFill="1" applyBorder="1" applyAlignment="1" quotePrefix="1">
      <alignment horizontal="right" vertical="center"/>
    </xf>
    <xf numFmtId="0" fontId="3" fillId="0" borderId="14" xfId="0" applyFont="1" applyBorder="1" applyAlignment="1" applyProtection="1">
      <alignment horizontal="center" vertical="center" wrapText="1" readingOrder="1"/>
      <protection locked="0"/>
    </xf>
    <xf numFmtId="192" fontId="1" fillId="0" borderId="10" xfId="0" applyNumberFormat="1" applyFont="1" applyFill="1" applyBorder="1" applyAlignment="1" quotePrefix="1">
      <alignment horizontal="center" vertical="center" wrapText="1" readingOrder="1"/>
    </xf>
    <xf numFmtId="192" fontId="1" fillId="0" borderId="10" xfId="0" applyNumberFormat="1" applyFont="1" applyFill="1" applyBorder="1" applyAlignment="1" quotePrefix="1">
      <alignment horizontal="center" vertical="center" readingOrder="1"/>
    </xf>
    <xf numFmtId="0" fontId="1" fillId="0" borderId="0" xfId="0" applyFont="1" applyAlignment="1">
      <alignment vertical="center" readingOrder="1"/>
    </xf>
    <xf numFmtId="0" fontId="0" fillId="0" borderId="0" xfId="0" applyFont="1" applyBorder="1" applyAlignment="1">
      <alignment wrapText="1" readingOrder="1"/>
    </xf>
    <xf numFmtId="185" fontId="0" fillId="0" borderId="0" xfId="0" applyNumberFormat="1" applyFont="1" applyBorder="1" applyAlignment="1" applyProtection="1">
      <alignment wrapText="1" readingOrder="1"/>
      <protection locked="0"/>
    </xf>
    <xf numFmtId="0" fontId="1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4" fontId="5" fillId="0" borderId="0" xfId="0" applyNumberFormat="1" applyFont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185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readingOrder="1"/>
    </xf>
    <xf numFmtId="0" fontId="7" fillId="0" borderId="14" xfId="0" applyFont="1" applyBorder="1" applyAlignment="1" applyProtection="1">
      <alignment horizontal="center" wrapText="1" readingOrder="1"/>
      <protection locked="0"/>
    </xf>
    <xf numFmtId="1" fontId="31" fillId="0" borderId="10" xfId="0" applyNumberFormat="1" applyFont="1" applyFill="1" applyBorder="1" applyAlignment="1">
      <alignment horizontal="center" wrapText="1" readingOrder="1"/>
    </xf>
    <xf numFmtId="1" fontId="31" fillId="0" borderId="10" xfId="0" applyNumberFormat="1" applyFont="1" applyFill="1" applyBorder="1" applyAlignment="1" quotePrefix="1">
      <alignment horizontal="center" wrapText="1" readingOrder="1"/>
    </xf>
    <xf numFmtId="192" fontId="31" fillId="0" borderId="10" xfId="0" applyNumberFormat="1" applyFont="1" applyFill="1" applyBorder="1" applyAlignment="1" quotePrefix="1">
      <alignment horizontal="center" wrapText="1" readingOrder="1"/>
    </xf>
    <xf numFmtId="192" fontId="31" fillId="0" borderId="10" xfId="0" applyNumberFormat="1" applyFont="1" applyFill="1" applyBorder="1" applyAlignment="1" quotePrefix="1">
      <alignment horizontal="center" readingOrder="1"/>
    </xf>
    <xf numFmtId="0" fontId="8" fillId="0" borderId="0" xfId="0" applyFont="1" applyAlignment="1">
      <alignment readingOrder="1"/>
    </xf>
    <xf numFmtId="0" fontId="8" fillId="0" borderId="14" xfId="0" applyFont="1" applyBorder="1" applyAlignment="1" applyProtection="1">
      <alignment horizontal="center" wrapText="1" readingOrder="1"/>
      <protection locked="0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92" fontId="8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1" fontId="8" fillId="0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1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4" xfId="0" applyFont="1" applyBorder="1" applyAlignment="1" applyProtection="1">
      <alignment vertical="center" wrapText="1" readingOrder="1"/>
      <protection locked="0"/>
    </xf>
    <xf numFmtId="185" fontId="2" fillId="0" borderId="14" xfId="0" applyNumberFormat="1" applyFont="1" applyBorder="1" applyAlignment="1" applyProtection="1">
      <alignment vertical="center" wrapText="1" readingOrder="1"/>
      <protection locked="0"/>
    </xf>
    <xf numFmtId="192" fontId="0" fillId="0" borderId="10" xfId="0" applyNumberFormat="1" applyFont="1" applyFill="1" applyBorder="1" applyAlignment="1">
      <alignment horizontal="center" vertical="center" wrapText="1" readingOrder="1"/>
    </xf>
    <xf numFmtId="192" fontId="0" fillId="0" borderId="10" xfId="0" applyNumberFormat="1" applyFont="1" applyFill="1" applyBorder="1" applyAlignment="1">
      <alignment horizontal="center" vertical="center" readingOrder="1"/>
    </xf>
    <xf numFmtId="185" fontId="0" fillId="0" borderId="14" xfId="0" applyNumberFormat="1" applyFont="1" applyBorder="1" applyAlignment="1" applyProtection="1">
      <alignment vertical="center" wrapText="1" readingOrder="1"/>
      <protection locked="0"/>
    </xf>
    <xf numFmtId="185" fontId="0" fillId="0" borderId="15" xfId="0" applyNumberFormat="1" applyFont="1" applyBorder="1" applyAlignment="1" applyProtection="1">
      <alignment vertical="center" wrapText="1" readingOrder="1"/>
      <protection locked="0"/>
    </xf>
    <xf numFmtId="185" fontId="0" fillId="0" borderId="16" xfId="0" applyNumberFormat="1" applyFont="1" applyBorder="1" applyAlignment="1" applyProtection="1">
      <alignment vertical="center" wrapText="1" readingOrder="1"/>
      <protection locked="0"/>
    </xf>
    <xf numFmtId="0" fontId="0" fillId="0" borderId="14" xfId="0" applyFont="1" applyBorder="1" applyAlignment="1" applyProtection="1">
      <alignment vertical="center" wrapText="1" readingOrder="1"/>
      <protection locked="0"/>
    </xf>
    <xf numFmtId="0" fontId="0" fillId="0" borderId="10" xfId="0" applyFont="1" applyBorder="1" applyAlignment="1">
      <alignment vertical="center" wrapText="1" readingOrder="1"/>
    </xf>
    <xf numFmtId="0" fontId="52" fillId="5" borderId="17" xfId="0" applyFont="1" applyFill="1" applyBorder="1" applyAlignment="1">
      <alignment horizontal="left" vertical="center" wrapText="1"/>
    </xf>
    <xf numFmtId="0" fontId="52" fillId="5" borderId="10" xfId="0" applyFont="1" applyFill="1" applyBorder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36" borderId="10" xfId="0" applyFont="1" applyFill="1" applyBorder="1" applyAlignment="1">
      <alignment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36" borderId="10" xfId="0" applyFont="1" applyFill="1" applyBorder="1" applyAlignment="1">
      <alignment vertical="center" wrapText="1"/>
    </xf>
    <xf numFmtId="0" fontId="52" fillId="5" borderId="10" xfId="0" applyFont="1" applyFill="1" applyBorder="1" applyAlignment="1">
      <alignment horizontal="left" vertical="center" wrapText="1"/>
    </xf>
    <xf numFmtId="0" fontId="52" fillId="36" borderId="10" xfId="0" applyFont="1" applyFill="1" applyBorder="1" applyAlignment="1">
      <alignment horizontal="left" vertical="center" wrapText="1"/>
    </xf>
    <xf numFmtId="0" fontId="53" fillId="36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" fillId="0" borderId="0" xfId="0" applyFont="1" applyBorder="1" applyAlignment="1" applyProtection="1">
      <alignment vertical="center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0" fillId="0" borderId="0" xfId="0" applyFont="1" applyAlignment="1" applyProtection="1">
      <alignment wrapText="1" readingOrder="1"/>
      <protection locked="0"/>
    </xf>
    <xf numFmtId="0" fontId="0" fillId="0" borderId="0" xfId="0" applyFont="1" applyAlignment="1">
      <alignment/>
    </xf>
    <xf numFmtId="185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185" fontId="4" fillId="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Border="1" applyAlignment="1">
      <alignment vertical="center" readingOrder="1"/>
    </xf>
    <xf numFmtId="0" fontId="3" fillId="0" borderId="0" xfId="0" applyFont="1" applyAlignment="1" applyProtection="1">
      <alignment wrapText="1" readingOrder="1"/>
      <protection locked="0"/>
    </xf>
    <xf numFmtId="0" fontId="1" fillId="0" borderId="0" xfId="0" applyFont="1" applyAlignment="1">
      <alignment readingOrder="1"/>
    </xf>
    <xf numFmtId="0" fontId="1" fillId="0" borderId="0" xfId="0" applyFont="1" applyBorder="1" applyAlignment="1" applyProtection="1">
      <alignment horizontal="left" wrapText="1" readingOrder="1"/>
      <protection locked="0"/>
    </xf>
    <xf numFmtId="0" fontId="1" fillId="0" borderId="18" xfId="0" applyFont="1" applyBorder="1" applyAlignment="1" applyProtection="1">
      <alignment horizontal="left"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3" fillId="0" borderId="0" xfId="0" applyFont="1" applyAlignment="1" applyProtection="1">
      <alignment horizontal="center" wrapText="1" readingOrder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NumberFormat="1" applyFont="1" applyFill="1" applyBorder="1" applyAlignment="1" quotePrefix="1">
      <alignment horizontal="center" vertical="center" wrapText="1"/>
    </xf>
    <xf numFmtId="0" fontId="8" fillId="0" borderId="13" xfId="0" applyNumberFormat="1" applyFont="1" applyFill="1" applyBorder="1" applyAlignment="1" quotePrefix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 quotePrefix="1">
      <alignment horizontal="center" vertical="center" wrapText="1"/>
    </xf>
    <xf numFmtId="1" fontId="8" fillId="0" borderId="13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>
      <alignment horizontal="center" vertical="center"/>
    </xf>
    <xf numFmtId="1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3.421875" style="3" customWidth="1"/>
    <col min="2" max="4" width="15.421875" style="3" bestFit="1" customWidth="1"/>
    <col min="5" max="5" width="15.28125" style="3" customWidth="1"/>
    <col min="6" max="7" width="13.140625" style="3" customWidth="1"/>
    <col min="8" max="16384" width="9.140625" style="3" customWidth="1"/>
  </cols>
  <sheetData>
    <row r="1" spans="1:7" s="1" customFormat="1" ht="26.25" customHeight="1">
      <c r="A1" s="153" t="s">
        <v>156</v>
      </c>
      <c r="B1" s="153"/>
      <c r="C1" s="153"/>
      <c r="D1" s="153"/>
      <c r="E1" s="153"/>
      <c r="F1" s="153"/>
      <c r="G1" s="153"/>
    </row>
    <row r="2" spans="1:5" s="1" customFormat="1" ht="16.5" customHeight="1">
      <c r="A2" s="148" t="s">
        <v>157</v>
      </c>
      <c r="B2" s="148"/>
      <c r="C2" s="149"/>
      <c r="D2" s="149"/>
      <c r="E2" s="149"/>
    </row>
    <row r="3" spans="1:7" s="83" customFormat="1" ht="38.25">
      <c r="A3" s="80" t="s">
        <v>158</v>
      </c>
      <c r="B3" s="80" t="s">
        <v>204</v>
      </c>
      <c r="C3" s="86" t="s">
        <v>275</v>
      </c>
      <c r="D3" s="86" t="s">
        <v>276</v>
      </c>
      <c r="E3" s="86" t="s">
        <v>274</v>
      </c>
      <c r="F3" s="81" t="s">
        <v>72</v>
      </c>
      <c r="G3" s="82" t="s">
        <v>72</v>
      </c>
    </row>
    <row r="4" spans="1:7" s="104" customFormat="1" ht="11.25">
      <c r="A4" s="99">
        <v>1</v>
      </c>
      <c r="B4" s="100">
        <v>2</v>
      </c>
      <c r="C4" s="101">
        <v>3</v>
      </c>
      <c r="D4" s="101">
        <v>4</v>
      </c>
      <c r="E4" s="101">
        <v>5</v>
      </c>
      <c r="F4" s="102" t="s">
        <v>73</v>
      </c>
      <c r="G4" s="103" t="s">
        <v>74</v>
      </c>
    </row>
    <row r="5" spans="1:7" ht="15" customHeight="1">
      <c r="A5" s="118" t="s">
        <v>159</v>
      </c>
      <c r="B5" s="119">
        <v>4294617.34</v>
      </c>
      <c r="C5" s="122">
        <v>4655267.34</v>
      </c>
      <c r="D5" s="122">
        <v>4655267.34</v>
      </c>
      <c r="E5" s="122">
        <v>4499567.05</v>
      </c>
      <c r="F5" s="120">
        <f>E5/B5*100</f>
        <v>104.7722461345066</v>
      </c>
      <c r="G5" s="121">
        <f>E5/D5*100</f>
        <v>96.65539530539614</v>
      </c>
    </row>
    <row r="6" spans="1:7" ht="25.5">
      <c r="A6" s="118" t="s">
        <v>160</v>
      </c>
      <c r="B6" s="119">
        <v>0</v>
      </c>
      <c r="C6" s="122">
        <v>0</v>
      </c>
      <c r="D6" s="122">
        <v>0</v>
      </c>
      <c r="E6" s="122">
        <v>0</v>
      </c>
      <c r="F6" s="120">
        <v>0</v>
      </c>
      <c r="G6" s="121">
        <v>0</v>
      </c>
    </row>
    <row r="7" spans="1:7" ht="15" customHeight="1">
      <c r="A7" s="118" t="s">
        <v>161</v>
      </c>
      <c r="B7" s="119">
        <f>SUM(B5:B6)</f>
        <v>4294617.34</v>
      </c>
      <c r="C7" s="122">
        <f>SUM(C5:C6)</f>
        <v>4655267.34</v>
      </c>
      <c r="D7" s="122">
        <f>SUM(D5:D6)</f>
        <v>4655267.34</v>
      </c>
      <c r="E7" s="122">
        <f>SUM(E5:E6)</f>
        <v>4499567.05</v>
      </c>
      <c r="F7" s="120">
        <f>E7/B7*100</f>
        <v>104.7722461345066</v>
      </c>
      <c r="G7" s="121">
        <f>E7/D7*100</f>
        <v>96.65539530539614</v>
      </c>
    </row>
    <row r="8" spans="1:7" ht="15" customHeight="1">
      <c r="A8" s="118" t="s">
        <v>162</v>
      </c>
      <c r="B8" s="119">
        <v>4149215.39</v>
      </c>
      <c r="C8" s="122">
        <v>4648690.45</v>
      </c>
      <c r="D8" s="122">
        <v>4648690.45</v>
      </c>
      <c r="E8" s="122">
        <v>4487165.6</v>
      </c>
      <c r="F8" s="120">
        <f>E8/B8*100</f>
        <v>108.14491845408874</v>
      </c>
      <c r="G8" s="121">
        <f>E8/D8*100</f>
        <v>96.52536877347899</v>
      </c>
    </row>
    <row r="9" spans="1:7" ht="25.5">
      <c r="A9" s="118" t="s">
        <v>163</v>
      </c>
      <c r="B9" s="119">
        <v>70269.07</v>
      </c>
      <c r="C9" s="122">
        <v>113764.65</v>
      </c>
      <c r="D9" s="122">
        <v>113764.65</v>
      </c>
      <c r="E9" s="122">
        <v>57919.42</v>
      </c>
      <c r="F9" s="120">
        <f>E9/B9*100</f>
        <v>82.42519788578387</v>
      </c>
      <c r="G9" s="121">
        <f>E9/D9*100</f>
        <v>50.911614460203594</v>
      </c>
    </row>
    <row r="10" spans="1:7" ht="15" customHeight="1">
      <c r="A10" s="118" t="s">
        <v>128</v>
      </c>
      <c r="B10" s="119">
        <f>SUM(B8:B9)</f>
        <v>4219484.46</v>
      </c>
      <c r="C10" s="122">
        <f>SUM(C8:C9)</f>
        <v>4762455.100000001</v>
      </c>
      <c r="D10" s="122">
        <f>SUM(D8:D9)</f>
        <v>4762455.100000001</v>
      </c>
      <c r="E10" s="122">
        <f>SUM(E8:E9)</f>
        <v>4545085.02</v>
      </c>
      <c r="F10" s="120">
        <f>E10/B10*100</f>
        <v>107.71659578525856</v>
      </c>
      <c r="G10" s="121">
        <f>E10/D10*100</f>
        <v>95.43575581426477</v>
      </c>
    </row>
    <row r="11" spans="1:7" ht="15" customHeight="1">
      <c r="A11" s="118" t="s">
        <v>164</v>
      </c>
      <c r="B11" s="119">
        <f>B7-B10</f>
        <v>75132.87999999989</v>
      </c>
      <c r="C11" s="122">
        <f>C7-C10</f>
        <v>-107187.76000000071</v>
      </c>
      <c r="D11" s="122">
        <f>D7-D10</f>
        <v>-107187.76000000071</v>
      </c>
      <c r="E11" s="122">
        <f>E7-E10</f>
        <v>-45517.96999999974</v>
      </c>
      <c r="F11" s="120">
        <f>E11/B11*100</f>
        <v>-60.583289233688106</v>
      </c>
      <c r="G11" s="121">
        <f>E11/D11*100</f>
        <v>42.46564159937612</v>
      </c>
    </row>
    <row r="12" ht="409.5" customHeight="1" hidden="1"/>
    <row r="13" ht="15.75" customHeight="1"/>
    <row r="14" spans="1:5" s="1" customFormat="1" ht="16.5" customHeight="1">
      <c r="A14" s="148" t="s">
        <v>165</v>
      </c>
      <c r="B14" s="148"/>
      <c r="C14" s="149"/>
      <c r="D14" s="149"/>
      <c r="E14" s="149"/>
    </row>
    <row r="15" spans="1:7" s="83" customFormat="1" ht="38.25">
      <c r="A15" s="80" t="s">
        <v>158</v>
      </c>
      <c r="B15" s="80" t="s">
        <v>204</v>
      </c>
      <c r="C15" s="86" t="s">
        <v>275</v>
      </c>
      <c r="D15" s="86" t="s">
        <v>276</v>
      </c>
      <c r="E15" s="86" t="s">
        <v>274</v>
      </c>
      <c r="F15" s="81" t="s">
        <v>72</v>
      </c>
      <c r="G15" s="82" t="s">
        <v>72</v>
      </c>
    </row>
    <row r="16" spans="1:7" s="104" customFormat="1" ht="11.25">
      <c r="A16" s="99">
        <v>1</v>
      </c>
      <c r="B16" s="100">
        <v>2</v>
      </c>
      <c r="C16" s="101">
        <v>3</v>
      </c>
      <c r="D16" s="101">
        <v>4</v>
      </c>
      <c r="E16" s="101">
        <v>5</v>
      </c>
      <c r="F16" s="102" t="s">
        <v>73</v>
      </c>
      <c r="G16" s="103" t="s">
        <v>74</v>
      </c>
    </row>
    <row r="17" spans="1:7" ht="25.5">
      <c r="A17" s="118" t="s">
        <v>166</v>
      </c>
      <c r="B17" s="119">
        <v>0</v>
      </c>
      <c r="C17" s="122">
        <v>0</v>
      </c>
      <c r="D17" s="122">
        <v>0</v>
      </c>
      <c r="E17" s="122">
        <v>0</v>
      </c>
      <c r="F17" s="120">
        <v>0</v>
      </c>
      <c r="G17" s="121">
        <v>0</v>
      </c>
    </row>
    <row r="18" spans="1:7" ht="25.5">
      <c r="A18" s="118" t="s">
        <v>167</v>
      </c>
      <c r="B18" s="119">
        <v>0</v>
      </c>
      <c r="C18" s="122">
        <v>0</v>
      </c>
      <c r="D18" s="122">
        <v>0</v>
      </c>
      <c r="E18" s="122">
        <v>0</v>
      </c>
      <c r="F18" s="120">
        <v>0</v>
      </c>
      <c r="G18" s="121">
        <v>0</v>
      </c>
    </row>
    <row r="19" spans="1:7" ht="15" customHeight="1">
      <c r="A19" s="118" t="s">
        <v>168</v>
      </c>
      <c r="B19" s="119">
        <f>B17-B18</f>
        <v>0</v>
      </c>
      <c r="C19" s="122">
        <f>C17-C18</f>
        <v>0</v>
      </c>
      <c r="D19" s="122">
        <f>D17-D18</f>
        <v>0</v>
      </c>
      <c r="E19" s="122">
        <f>E17-E18</f>
        <v>0</v>
      </c>
      <c r="F19" s="120">
        <v>0</v>
      </c>
      <c r="G19" s="121">
        <v>0</v>
      </c>
    </row>
    <row r="20" spans="1:5" ht="12.75">
      <c r="A20" s="2"/>
      <c r="B20" s="2"/>
      <c r="C20" s="143"/>
      <c r="D20" s="143"/>
      <c r="E20" s="143"/>
    </row>
    <row r="21" spans="1:5" s="1" customFormat="1" ht="18" customHeight="1">
      <c r="A21" s="150" t="s">
        <v>177</v>
      </c>
      <c r="B21" s="150"/>
      <c r="C21" s="150"/>
      <c r="D21" s="150"/>
      <c r="E21" s="8"/>
    </row>
    <row r="22" spans="1:7" ht="38.25">
      <c r="A22" s="126" t="s">
        <v>178</v>
      </c>
      <c r="B22" s="122">
        <v>32054.88</v>
      </c>
      <c r="C22" s="122">
        <v>107187.76</v>
      </c>
      <c r="D22" s="122">
        <v>107187.76</v>
      </c>
      <c r="E22" s="122">
        <v>107187.76</v>
      </c>
      <c r="F22" s="120">
        <f>E22/B22*100</f>
        <v>334.3882741099015</v>
      </c>
      <c r="G22" s="121">
        <f>E22/D22*100</f>
        <v>100</v>
      </c>
    </row>
    <row r="23" spans="1:7" ht="38.25">
      <c r="A23" s="126" t="s">
        <v>179</v>
      </c>
      <c r="B23" s="123">
        <f>B11+B19+B22</f>
        <v>107187.7599999999</v>
      </c>
      <c r="C23" s="123">
        <f>C11+C19+C22</f>
        <v>-7.130438461899757E-10</v>
      </c>
      <c r="D23" s="123">
        <f>D11+D19+D22</f>
        <v>-7.130438461899757E-10</v>
      </c>
      <c r="E23" s="123">
        <f>E11+E19+E22</f>
        <v>61669.790000000256</v>
      </c>
      <c r="F23" s="120">
        <f>E23/B23*100</f>
        <v>57.53435840062365</v>
      </c>
      <c r="G23" s="121">
        <v>0</v>
      </c>
    </row>
    <row r="24" ht="14.25" customHeight="1"/>
    <row r="25" spans="1:5" s="1" customFormat="1" ht="18" customHeight="1">
      <c r="A25" s="150" t="s">
        <v>180</v>
      </c>
      <c r="B25" s="150"/>
      <c r="C25" s="151"/>
      <c r="D25" s="151"/>
      <c r="E25" s="151"/>
    </row>
    <row r="26" spans="1:7" ht="25.5">
      <c r="A26" s="126" t="s">
        <v>181</v>
      </c>
      <c r="B26" s="124">
        <f>SUM(B22)</f>
        <v>32054.88</v>
      </c>
      <c r="C26" s="124">
        <f>SUM(C22)</f>
        <v>107187.76</v>
      </c>
      <c r="D26" s="124">
        <f>SUM(D22)</f>
        <v>107187.76</v>
      </c>
      <c r="E26" s="124">
        <f>SUM(E22)</f>
        <v>107187.76</v>
      </c>
      <c r="F26" s="120">
        <f>E26/B26*100</f>
        <v>334.3882741099015</v>
      </c>
      <c r="G26" s="121">
        <f>E26/D26*100</f>
        <v>100</v>
      </c>
    </row>
    <row r="27" spans="1:5" ht="12.75">
      <c r="A27" s="84"/>
      <c r="B27" s="85"/>
      <c r="C27" s="85"/>
      <c r="D27" s="85"/>
      <c r="E27" s="85"/>
    </row>
    <row r="28" spans="1:5" s="1" customFormat="1" ht="16.5" customHeight="1">
      <c r="A28" s="152" t="s">
        <v>169</v>
      </c>
      <c r="B28" s="152"/>
      <c r="C28" s="149"/>
      <c r="D28" s="149"/>
      <c r="E28" s="149"/>
    </row>
    <row r="29" spans="1:7" s="83" customFormat="1" ht="38.25">
      <c r="A29" s="86" t="s">
        <v>158</v>
      </c>
      <c r="B29" s="86" t="s">
        <v>204</v>
      </c>
      <c r="C29" s="86" t="s">
        <v>275</v>
      </c>
      <c r="D29" s="86" t="s">
        <v>276</v>
      </c>
      <c r="E29" s="86" t="s">
        <v>274</v>
      </c>
      <c r="F29" s="81" t="s">
        <v>72</v>
      </c>
      <c r="G29" s="82" t="s">
        <v>72</v>
      </c>
    </row>
    <row r="30" spans="1:7" s="104" customFormat="1" ht="11.25">
      <c r="A30" s="105">
        <v>1</v>
      </c>
      <c r="B30" s="100">
        <v>2</v>
      </c>
      <c r="C30" s="101">
        <v>3</v>
      </c>
      <c r="D30" s="101">
        <v>4</v>
      </c>
      <c r="E30" s="101">
        <v>5</v>
      </c>
      <c r="F30" s="102" t="s">
        <v>73</v>
      </c>
      <c r="G30" s="103" t="s">
        <v>74</v>
      </c>
    </row>
    <row r="31" spans="1:7" ht="15" customHeight="1">
      <c r="A31" s="125" t="s">
        <v>170</v>
      </c>
      <c r="B31" s="122">
        <f>SUM(B7)</f>
        <v>4294617.34</v>
      </c>
      <c r="C31" s="122">
        <f>SUM(C7)</f>
        <v>4655267.34</v>
      </c>
      <c r="D31" s="122">
        <f>SUM(D7)</f>
        <v>4655267.34</v>
      </c>
      <c r="E31" s="122">
        <f>SUM(E7)</f>
        <v>4499567.05</v>
      </c>
      <c r="F31" s="120">
        <f aca="true" t="shared" si="0" ref="F31:F37">E31/B31*100</f>
        <v>104.7722461345066</v>
      </c>
      <c r="G31" s="121">
        <f aca="true" t="shared" si="1" ref="G31:G37">E31/D31*100</f>
        <v>96.65539530539614</v>
      </c>
    </row>
    <row r="32" spans="1:7" ht="15" customHeight="1">
      <c r="A32" s="125" t="s">
        <v>171</v>
      </c>
      <c r="B32" s="122">
        <f>SUM(B22)</f>
        <v>32054.88</v>
      </c>
      <c r="C32" s="122">
        <f>SUM(C22)</f>
        <v>107187.76</v>
      </c>
      <c r="D32" s="122">
        <f>SUM(D22)</f>
        <v>107187.76</v>
      </c>
      <c r="E32" s="122">
        <f>SUM(E22)</f>
        <v>107187.76</v>
      </c>
      <c r="F32" s="120">
        <f t="shared" si="0"/>
        <v>334.3882741099015</v>
      </c>
      <c r="G32" s="121">
        <f t="shared" si="1"/>
        <v>100</v>
      </c>
    </row>
    <row r="33" spans="1:7" ht="25.5">
      <c r="A33" s="118" t="s">
        <v>172</v>
      </c>
      <c r="B33" s="119">
        <f>SUM(B17)</f>
        <v>0</v>
      </c>
      <c r="C33" s="122">
        <f>SUM(C17)</f>
        <v>0</v>
      </c>
      <c r="D33" s="122">
        <f>SUM(D17)</f>
        <v>0</v>
      </c>
      <c r="E33" s="122">
        <f>SUM(E17)</f>
        <v>0</v>
      </c>
      <c r="F33" s="120">
        <v>0</v>
      </c>
      <c r="G33" s="121">
        <v>0</v>
      </c>
    </row>
    <row r="34" spans="1:7" ht="15" customHeight="1">
      <c r="A34" s="118" t="s">
        <v>173</v>
      </c>
      <c r="B34" s="119">
        <f>SUM(B31:B33)</f>
        <v>4326672.22</v>
      </c>
      <c r="C34" s="122">
        <f>SUM(C31:C33)</f>
        <v>4762455.1</v>
      </c>
      <c r="D34" s="122">
        <f>SUM(D31:D33)</f>
        <v>4762455.1</v>
      </c>
      <c r="E34" s="122">
        <f>SUM(E31:E33)</f>
        <v>4606754.81</v>
      </c>
      <c r="F34" s="120">
        <f t="shared" si="0"/>
        <v>106.47339515818463</v>
      </c>
      <c r="G34" s="121">
        <f t="shared" si="1"/>
        <v>96.73067174953523</v>
      </c>
    </row>
    <row r="35" spans="1:7" ht="15" customHeight="1">
      <c r="A35" s="118" t="s">
        <v>174</v>
      </c>
      <c r="B35" s="119">
        <f>SUM(B10)</f>
        <v>4219484.46</v>
      </c>
      <c r="C35" s="122">
        <f>SUM(C10)</f>
        <v>4762455.100000001</v>
      </c>
      <c r="D35" s="122">
        <f>SUM(D10)</f>
        <v>4762455.100000001</v>
      </c>
      <c r="E35" s="122">
        <f>SUM(E10)</f>
        <v>4545085.02</v>
      </c>
      <c r="F35" s="120">
        <f t="shared" si="0"/>
        <v>107.71659578525856</v>
      </c>
      <c r="G35" s="121">
        <f t="shared" si="1"/>
        <v>95.43575581426477</v>
      </c>
    </row>
    <row r="36" spans="1:7" ht="25.5">
      <c r="A36" s="118" t="s">
        <v>175</v>
      </c>
      <c r="B36" s="119">
        <f>SUM(B18)</f>
        <v>0</v>
      </c>
      <c r="C36" s="122">
        <f>SUM(C18)</f>
        <v>0</v>
      </c>
      <c r="D36" s="122">
        <f>SUM(D18)</f>
        <v>0</v>
      </c>
      <c r="E36" s="122">
        <f>SUM(E18)</f>
        <v>0</v>
      </c>
      <c r="F36" s="120">
        <v>0</v>
      </c>
      <c r="G36" s="121">
        <v>0</v>
      </c>
    </row>
    <row r="37" spans="1:7" ht="25.5">
      <c r="A37" s="118" t="s">
        <v>176</v>
      </c>
      <c r="B37" s="119">
        <f>SUM(B35:B36)</f>
        <v>4219484.46</v>
      </c>
      <c r="C37" s="122">
        <f>SUM(C35:C36)</f>
        <v>4762455.100000001</v>
      </c>
      <c r="D37" s="122">
        <f>SUM(D35:D36)</f>
        <v>4762455.100000001</v>
      </c>
      <c r="E37" s="122">
        <f>SUM(E35:E36)</f>
        <v>4545085.02</v>
      </c>
      <c r="F37" s="120">
        <f t="shared" si="0"/>
        <v>107.71659578525856</v>
      </c>
      <c r="G37" s="121">
        <f t="shared" si="1"/>
        <v>95.43575581426477</v>
      </c>
    </row>
    <row r="38" ht="409.5" customHeight="1" hidden="1"/>
    <row r="39" ht="25.5" customHeight="1"/>
    <row r="40" ht="12.75">
      <c r="A40" s="3" t="s">
        <v>301</v>
      </c>
    </row>
    <row r="41" spans="1:5" ht="12.75">
      <c r="A41" s="3" t="s">
        <v>306</v>
      </c>
      <c r="E41" s="3" t="s">
        <v>271</v>
      </c>
    </row>
    <row r="42" spans="1:5" ht="12.75">
      <c r="A42" s="3" t="s">
        <v>303</v>
      </c>
      <c r="E42" s="3" t="s">
        <v>272</v>
      </c>
    </row>
  </sheetData>
  <sheetProtection/>
  <mergeCells count="6">
    <mergeCell ref="A2:E2"/>
    <mergeCell ref="A14:E14"/>
    <mergeCell ref="A21:D21"/>
    <mergeCell ref="A25:E25"/>
    <mergeCell ref="A28:E28"/>
    <mergeCell ref="A1:G1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6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28125" style="0" customWidth="1"/>
    <col min="2" max="2" width="42.28125" style="0" customWidth="1"/>
    <col min="3" max="3" width="15.421875" style="0" customWidth="1"/>
    <col min="4" max="6" width="15.421875" style="144" customWidth="1"/>
    <col min="7" max="8" width="14.28125" style="0" customWidth="1"/>
  </cols>
  <sheetData>
    <row r="1" spans="1:8" ht="30" customHeight="1">
      <c r="A1" s="154" t="s">
        <v>277</v>
      </c>
      <c r="B1" s="154"/>
      <c r="C1" s="154"/>
      <c r="D1" s="154"/>
      <c r="E1" s="154"/>
      <c r="F1" s="154"/>
      <c r="G1" s="154"/>
      <c r="H1" s="154"/>
    </row>
    <row r="2" spans="1:8" ht="42" customHeight="1">
      <c r="A2" s="41" t="s">
        <v>70</v>
      </c>
      <c r="B2" s="15" t="s">
        <v>71</v>
      </c>
      <c r="C2" s="16" t="s">
        <v>203</v>
      </c>
      <c r="D2" s="17" t="s">
        <v>278</v>
      </c>
      <c r="E2" s="17" t="s">
        <v>279</v>
      </c>
      <c r="F2" s="17" t="s">
        <v>280</v>
      </c>
      <c r="G2" s="4" t="s">
        <v>72</v>
      </c>
      <c r="H2" s="4" t="s">
        <v>72</v>
      </c>
    </row>
    <row r="3" spans="1:8" s="109" customFormat="1" ht="11.25">
      <c r="A3" s="155">
        <v>1</v>
      </c>
      <c r="B3" s="156"/>
      <c r="C3" s="106">
        <v>2</v>
      </c>
      <c r="D3" s="107">
        <v>3</v>
      </c>
      <c r="E3" s="107">
        <v>4</v>
      </c>
      <c r="F3" s="107">
        <v>5</v>
      </c>
      <c r="G3" s="108" t="s">
        <v>73</v>
      </c>
      <c r="H3" s="108" t="s">
        <v>74</v>
      </c>
    </row>
    <row r="4" spans="1:8" ht="30" customHeight="1">
      <c r="A4" s="48">
        <v>6</v>
      </c>
      <c r="B4" s="49" t="s">
        <v>194</v>
      </c>
      <c r="C4" s="76">
        <f>SUM(C5,C13,C16,C19,C26)</f>
        <v>4294617.340000001</v>
      </c>
      <c r="D4" s="76">
        <f>SUM(D5,D13,D16,D19,D26)</f>
        <v>4655267.34</v>
      </c>
      <c r="E4" s="76">
        <f>SUM(E5,E13,E16,E19,E26)</f>
        <v>4655267.34</v>
      </c>
      <c r="F4" s="76">
        <f>SUM(F5,F13,F16,F19,F26)</f>
        <v>4499567.050000001</v>
      </c>
      <c r="G4" s="47">
        <f>F4/C4*100</f>
        <v>104.7722461345066</v>
      </c>
      <c r="H4" s="47">
        <f>F4/E4*100</f>
        <v>96.65539530539617</v>
      </c>
    </row>
    <row r="5" spans="1:8" ht="30" customHeight="1">
      <c r="A5" s="18">
        <v>63</v>
      </c>
      <c r="B5" s="19" t="s">
        <v>82</v>
      </c>
      <c r="C5" s="28">
        <f>SUM(C6,C8,C11)</f>
        <v>3754380.8000000003</v>
      </c>
      <c r="D5" s="28">
        <f>SUM(D6,D8,D11)</f>
        <v>3983157.75</v>
      </c>
      <c r="E5" s="28">
        <f>SUM(E6,E8,E11)</f>
        <v>3983157.75</v>
      </c>
      <c r="F5" s="28">
        <f>SUM(F6,F8,F11)</f>
        <v>3883119.98</v>
      </c>
      <c r="G5" s="7">
        <f aca="true" t="shared" si="0" ref="G5:G42">F5/C5*100</f>
        <v>103.42903895097695</v>
      </c>
      <c r="H5" s="7">
        <f>F5/E5*100</f>
        <v>97.48848084161367</v>
      </c>
    </row>
    <row r="6" spans="1:8" ht="30" customHeight="1">
      <c r="A6" s="18">
        <v>632</v>
      </c>
      <c r="B6" s="19" t="s">
        <v>205</v>
      </c>
      <c r="C6" s="28">
        <f>C7</f>
        <v>44019.96</v>
      </c>
      <c r="D6" s="28">
        <v>129735</v>
      </c>
      <c r="E6" s="28">
        <v>129735</v>
      </c>
      <c r="F6" s="28">
        <f>F7</f>
        <v>88635.12</v>
      </c>
      <c r="G6" s="7">
        <f t="shared" si="0"/>
        <v>201.35211390469232</v>
      </c>
      <c r="H6" s="7">
        <f>F6/E6*100</f>
        <v>68.32012949473926</v>
      </c>
    </row>
    <row r="7" spans="1:8" ht="30" customHeight="1">
      <c r="A7" s="22">
        <v>6323</v>
      </c>
      <c r="B7" s="23" t="s">
        <v>270</v>
      </c>
      <c r="C7" s="29">
        <v>44019.96</v>
      </c>
      <c r="D7" s="29"/>
      <c r="E7" s="29"/>
      <c r="F7" s="29">
        <v>88635.12</v>
      </c>
      <c r="G7" s="7">
        <f t="shared" si="0"/>
        <v>201.35211390469232</v>
      </c>
      <c r="H7" s="9"/>
    </row>
    <row r="8" spans="1:8" ht="30" customHeight="1">
      <c r="A8" s="18">
        <v>636</v>
      </c>
      <c r="B8" s="19" t="s">
        <v>83</v>
      </c>
      <c r="C8" s="28">
        <f>SUM(C9:C10)</f>
        <v>3666782.35</v>
      </c>
      <c r="D8" s="28">
        <v>3853422.75</v>
      </c>
      <c r="E8" s="28">
        <v>3853422.75</v>
      </c>
      <c r="F8" s="28">
        <f>SUM(F9:F10)</f>
        <v>3794484.86</v>
      </c>
      <c r="G8" s="7">
        <f t="shared" si="0"/>
        <v>103.48268584853419</v>
      </c>
      <c r="H8" s="7">
        <f>F8/E8*100</f>
        <v>98.47050547464589</v>
      </c>
    </row>
    <row r="9" spans="1:8" ht="30" customHeight="1">
      <c r="A9" s="22">
        <v>6361</v>
      </c>
      <c r="B9" s="23" t="s">
        <v>132</v>
      </c>
      <c r="C9" s="29">
        <v>3664032.35</v>
      </c>
      <c r="D9" s="29"/>
      <c r="E9" s="29"/>
      <c r="F9" s="29">
        <v>3791734.86</v>
      </c>
      <c r="G9" s="7">
        <f t="shared" si="0"/>
        <v>103.48529974087155</v>
      </c>
      <c r="H9" s="7"/>
    </row>
    <row r="10" spans="1:8" ht="30" customHeight="1">
      <c r="A10" s="22">
        <v>6362</v>
      </c>
      <c r="B10" s="23" t="s">
        <v>133</v>
      </c>
      <c r="C10" s="29">
        <v>2750</v>
      </c>
      <c r="D10" s="29"/>
      <c r="E10" s="29"/>
      <c r="F10" s="29">
        <v>2750</v>
      </c>
      <c r="G10" s="7">
        <f t="shared" si="0"/>
        <v>100</v>
      </c>
      <c r="H10" s="7"/>
    </row>
    <row r="11" spans="1:8" ht="30" customHeight="1">
      <c r="A11" s="18">
        <v>638</v>
      </c>
      <c r="B11" s="19" t="s">
        <v>134</v>
      </c>
      <c r="C11" s="28">
        <f>C12</f>
        <v>43578.49</v>
      </c>
      <c r="D11" s="28">
        <v>0</v>
      </c>
      <c r="E11" s="28">
        <v>0</v>
      </c>
      <c r="F11" s="28">
        <f>F12</f>
        <v>0</v>
      </c>
      <c r="G11" s="7">
        <f t="shared" si="0"/>
        <v>0</v>
      </c>
      <c r="H11" s="7">
        <v>0</v>
      </c>
    </row>
    <row r="12" spans="1:8" ht="30" customHeight="1">
      <c r="A12" s="22">
        <v>6381</v>
      </c>
      <c r="B12" s="23" t="s">
        <v>273</v>
      </c>
      <c r="C12" s="29">
        <v>43578.49</v>
      </c>
      <c r="D12" s="29"/>
      <c r="E12" s="29"/>
      <c r="F12" s="29">
        <v>0</v>
      </c>
      <c r="G12" s="7">
        <f t="shared" si="0"/>
        <v>0</v>
      </c>
      <c r="H12" s="7"/>
    </row>
    <row r="13" spans="1:8" ht="30" customHeight="1">
      <c r="A13" s="18">
        <v>64</v>
      </c>
      <c r="B13" s="19" t="s">
        <v>136</v>
      </c>
      <c r="C13" s="28">
        <f>SUM(C14)</f>
        <v>3.49</v>
      </c>
      <c r="D13" s="28">
        <f>SUM(D14)</f>
        <v>20</v>
      </c>
      <c r="E13" s="28">
        <f>SUM(E14)</f>
        <v>20</v>
      </c>
      <c r="F13" s="28">
        <f>SUM(F14)</f>
        <v>0.45</v>
      </c>
      <c r="G13" s="7">
        <f t="shared" si="0"/>
        <v>12.893982808022923</v>
      </c>
      <c r="H13" s="7">
        <f>F13/E13*100</f>
        <v>2.25</v>
      </c>
    </row>
    <row r="14" spans="1:8" ht="30" customHeight="1">
      <c r="A14" s="18">
        <v>641</v>
      </c>
      <c r="B14" s="19" t="s">
        <v>137</v>
      </c>
      <c r="C14" s="28">
        <f>C15</f>
        <v>3.49</v>
      </c>
      <c r="D14" s="28">
        <v>20</v>
      </c>
      <c r="E14" s="28">
        <v>20</v>
      </c>
      <c r="F14" s="28">
        <f>F15</f>
        <v>0.45</v>
      </c>
      <c r="G14" s="7">
        <f t="shared" si="0"/>
        <v>12.893982808022923</v>
      </c>
      <c r="H14" s="7">
        <f>F14/E14*100</f>
        <v>2.25</v>
      </c>
    </row>
    <row r="15" spans="1:8" ht="30" customHeight="1">
      <c r="A15" s="22">
        <v>6413</v>
      </c>
      <c r="B15" s="23" t="s">
        <v>307</v>
      </c>
      <c r="C15" s="29">
        <v>3.49</v>
      </c>
      <c r="D15" s="29"/>
      <c r="E15" s="29"/>
      <c r="F15" s="29">
        <v>0.45</v>
      </c>
      <c r="G15" s="7">
        <f t="shared" si="0"/>
        <v>12.893982808022923</v>
      </c>
      <c r="H15" s="9"/>
    </row>
    <row r="16" spans="1:8" ht="30" customHeight="1">
      <c r="A16" s="18">
        <v>65</v>
      </c>
      <c r="B16" s="19" t="s">
        <v>138</v>
      </c>
      <c r="C16" s="28">
        <f aca="true" t="shared" si="1" ref="C16:F17">C17</f>
        <v>76786</v>
      </c>
      <c r="D16" s="28">
        <f t="shared" si="1"/>
        <v>87400</v>
      </c>
      <c r="E16" s="28">
        <f t="shared" si="1"/>
        <v>87400</v>
      </c>
      <c r="F16" s="28">
        <f t="shared" si="1"/>
        <v>60335.31</v>
      </c>
      <c r="G16" s="7">
        <f t="shared" si="0"/>
        <v>78.57592529888261</v>
      </c>
      <c r="H16" s="7">
        <f aca="true" t="shared" si="2" ref="H16:H27">F16/E16*100</f>
        <v>69.03353546910755</v>
      </c>
    </row>
    <row r="17" spans="1:8" ht="30" customHeight="1">
      <c r="A17" s="18">
        <v>652</v>
      </c>
      <c r="B17" s="19" t="s">
        <v>80</v>
      </c>
      <c r="C17" s="28">
        <f t="shared" si="1"/>
        <v>76786</v>
      </c>
      <c r="D17" s="28">
        <v>87400</v>
      </c>
      <c r="E17" s="28">
        <v>87400</v>
      </c>
      <c r="F17" s="28">
        <f t="shared" si="1"/>
        <v>60335.31</v>
      </c>
      <c r="G17" s="7">
        <f t="shared" si="0"/>
        <v>78.57592529888261</v>
      </c>
      <c r="H17" s="7">
        <f t="shared" si="2"/>
        <v>69.03353546910755</v>
      </c>
    </row>
    <row r="18" spans="1:8" ht="30" customHeight="1">
      <c r="A18" s="22">
        <v>6526</v>
      </c>
      <c r="B18" s="23" t="s">
        <v>81</v>
      </c>
      <c r="C18" s="29">
        <v>76786</v>
      </c>
      <c r="D18" s="29"/>
      <c r="E18" s="29"/>
      <c r="F18" s="29">
        <v>60335.31</v>
      </c>
      <c r="G18" s="7">
        <f t="shared" si="0"/>
        <v>78.57592529888261</v>
      </c>
      <c r="H18" s="7"/>
    </row>
    <row r="19" spans="1:8" ht="30" customHeight="1">
      <c r="A19" s="18">
        <v>66</v>
      </c>
      <c r="B19" s="19" t="s">
        <v>78</v>
      </c>
      <c r="C19" s="28">
        <f>SUM(C20,C23)</f>
        <v>30405</v>
      </c>
      <c r="D19" s="28">
        <f>SUM(D20,D23)</f>
        <v>20628</v>
      </c>
      <c r="E19" s="28">
        <f>SUM(E20,E23)</f>
        <v>20628</v>
      </c>
      <c r="F19" s="28">
        <f>SUM(F20,F23)</f>
        <v>5241.08</v>
      </c>
      <c r="G19" s="7">
        <f t="shared" si="0"/>
        <v>17.237559611905937</v>
      </c>
      <c r="H19" s="7">
        <f t="shared" si="2"/>
        <v>25.407601318596086</v>
      </c>
    </row>
    <row r="20" spans="1:8" ht="30" customHeight="1">
      <c r="A20" s="18">
        <v>661</v>
      </c>
      <c r="B20" s="19" t="s">
        <v>139</v>
      </c>
      <c r="C20" s="28">
        <f>SUM(C21:C22)</f>
        <v>0</v>
      </c>
      <c r="D20" s="28">
        <v>4000</v>
      </c>
      <c r="E20" s="28">
        <v>4000</v>
      </c>
      <c r="F20" s="28">
        <f>SUM(F21:F22)</f>
        <v>1270</v>
      </c>
      <c r="G20" s="7">
        <v>0</v>
      </c>
      <c r="H20" s="7">
        <f t="shared" si="2"/>
        <v>31.75</v>
      </c>
    </row>
    <row r="21" spans="1:8" ht="30" customHeight="1">
      <c r="A21" s="22">
        <v>6614</v>
      </c>
      <c r="B21" s="23" t="s">
        <v>207</v>
      </c>
      <c r="C21" s="29">
        <v>0</v>
      </c>
      <c r="D21" s="29"/>
      <c r="E21" s="29"/>
      <c r="F21" s="29">
        <v>1270</v>
      </c>
      <c r="G21" s="7">
        <v>0</v>
      </c>
      <c r="H21" s="9"/>
    </row>
    <row r="22" spans="1:8" ht="30" customHeight="1">
      <c r="A22" s="22">
        <v>6615</v>
      </c>
      <c r="B22" s="23" t="s">
        <v>206</v>
      </c>
      <c r="C22" s="29">
        <v>0</v>
      </c>
      <c r="D22" s="29"/>
      <c r="E22" s="29"/>
      <c r="F22" s="29">
        <v>0</v>
      </c>
      <c r="G22" s="7">
        <v>0</v>
      </c>
      <c r="H22" s="7"/>
    </row>
    <row r="23" spans="1:8" ht="30" customHeight="1">
      <c r="A23" s="18">
        <v>663</v>
      </c>
      <c r="B23" s="19" t="s">
        <v>79</v>
      </c>
      <c r="C23" s="28">
        <f>SUM(C24:C25)</f>
        <v>30405</v>
      </c>
      <c r="D23" s="28">
        <v>16628</v>
      </c>
      <c r="E23" s="28">
        <v>16628</v>
      </c>
      <c r="F23" s="28">
        <f>SUM(F24:F25)</f>
        <v>3971.08</v>
      </c>
      <c r="G23" s="7">
        <f t="shared" si="0"/>
        <v>13.060615030422628</v>
      </c>
      <c r="H23" s="7">
        <f t="shared" si="2"/>
        <v>23.881885975463074</v>
      </c>
    </row>
    <row r="24" spans="1:8" ht="30" customHeight="1">
      <c r="A24" s="22">
        <v>6631</v>
      </c>
      <c r="B24" s="23" t="s">
        <v>140</v>
      </c>
      <c r="C24" s="29">
        <v>0</v>
      </c>
      <c r="D24" s="29"/>
      <c r="E24" s="29"/>
      <c r="F24" s="29">
        <v>2637.08</v>
      </c>
      <c r="G24" s="7">
        <v>0</v>
      </c>
      <c r="H24" s="7"/>
    </row>
    <row r="25" spans="1:8" ht="30" customHeight="1">
      <c r="A25" s="22">
        <v>6632</v>
      </c>
      <c r="B25" s="23" t="s">
        <v>208</v>
      </c>
      <c r="C25" s="29">
        <v>30405</v>
      </c>
      <c r="D25" s="29"/>
      <c r="E25" s="29"/>
      <c r="F25" s="29">
        <v>1334</v>
      </c>
      <c r="G25" s="7">
        <f t="shared" si="0"/>
        <v>4.3874362769281365</v>
      </c>
      <c r="H25" s="7"/>
    </row>
    <row r="26" spans="1:8" ht="30" customHeight="1">
      <c r="A26" s="18">
        <v>67</v>
      </c>
      <c r="B26" s="19" t="s">
        <v>75</v>
      </c>
      <c r="C26" s="28">
        <f>C27</f>
        <v>433042.05</v>
      </c>
      <c r="D26" s="28">
        <f>D27</f>
        <v>564061.59</v>
      </c>
      <c r="E26" s="28">
        <f>E27</f>
        <v>564061.59</v>
      </c>
      <c r="F26" s="28">
        <f>F27</f>
        <v>550870.23</v>
      </c>
      <c r="G26" s="7">
        <f t="shared" si="0"/>
        <v>127.20940841657293</v>
      </c>
      <c r="H26" s="7">
        <f t="shared" si="2"/>
        <v>97.66136176724956</v>
      </c>
    </row>
    <row r="27" spans="1:8" ht="30" customHeight="1">
      <c r="A27" s="18">
        <v>671</v>
      </c>
      <c r="B27" s="19" t="s">
        <v>135</v>
      </c>
      <c r="C27" s="28">
        <f>SUM(C28:C29)</f>
        <v>433042.05</v>
      </c>
      <c r="D27" s="28">
        <v>564061.59</v>
      </c>
      <c r="E27" s="28">
        <v>564061.59</v>
      </c>
      <c r="F27" s="28">
        <f>SUM(F28:F29)</f>
        <v>550870.23</v>
      </c>
      <c r="G27" s="7">
        <f t="shared" si="0"/>
        <v>127.20940841657293</v>
      </c>
      <c r="H27" s="7">
        <f t="shared" si="2"/>
        <v>97.66136176724956</v>
      </c>
    </row>
    <row r="28" spans="1:8" ht="30" customHeight="1">
      <c r="A28" s="22">
        <v>6711</v>
      </c>
      <c r="B28" s="23" t="s">
        <v>76</v>
      </c>
      <c r="C28" s="29">
        <v>410667.05</v>
      </c>
      <c r="D28" s="29"/>
      <c r="E28" s="29"/>
      <c r="F28" s="29">
        <v>546870.23</v>
      </c>
      <c r="G28" s="7">
        <f t="shared" si="0"/>
        <v>133.16632780740505</v>
      </c>
      <c r="H28" s="7"/>
    </row>
    <row r="29" spans="1:8" ht="30" customHeight="1">
      <c r="A29" s="22">
        <v>6712</v>
      </c>
      <c r="B29" s="44" t="s">
        <v>77</v>
      </c>
      <c r="C29" s="29">
        <v>22375</v>
      </c>
      <c r="D29" s="29"/>
      <c r="E29" s="29"/>
      <c r="F29" s="29">
        <v>4000</v>
      </c>
      <c r="G29" s="7">
        <f t="shared" si="0"/>
        <v>17.877094972067038</v>
      </c>
      <c r="H29" s="7"/>
    </row>
    <row r="30" spans="1:8" ht="30" customHeight="1">
      <c r="A30" s="127">
        <v>7</v>
      </c>
      <c r="B30" s="128" t="s">
        <v>182</v>
      </c>
      <c r="C30" s="77">
        <f>SUM(C31,C33)</f>
        <v>0</v>
      </c>
      <c r="D30" s="77">
        <f>SUM(D31,D33)</f>
        <v>0</v>
      </c>
      <c r="E30" s="77">
        <f>SUM(E31,E33)</f>
        <v>0</v>
      </c>
      <c r="F30" s="77">
        <f>SUM(F31,F33)</f>
        <v>0</v>
      </c>
      <c r="G30" s="47">
        <v>0</v>
      </c>
      <c r="H30" s="47">
        <v>0</v>
      </c>
    </row>
    <row r="31" spans="1:8" ht="30" customHeight="1">
      <c r="A31" s="129">
        <v>71</v>
      </c>
      <c r="B31" s="130" t="s">
        <v>183</v>
      </c>
      <c r="C31" s="78">
        <f>C32</f>
        <v>0</v>
      </c>
      <c r="D31" s="78">
        <f>D32</f>
        <v>0</v>
      </c>
      <c r="E31" s="78">
        <f>E32</f>
        <v>0</v>
      </c>
      <c r="F31" s="78">
        <f>F32</f>
        <v>0</v>
      </c>
      <c r="G31" s="7">
        <v>0</v>
      </c>
      <c r="H31" s="7">
        <v>0</v>
      </c>
    </row>
    <row r="32" spans="1:8" ht="30" customHeight="1">
      <c r="A32" s="131">
        <v>711</v>
      </c>
      <c r="B32" s="132" t="s">
        <v>184</v>
      </c>
      <c r="C32" s="29"/>
      <c r="D32" s="29"/>
      <c r="E32" s="29"/>
      <c r="F32" s="29"/>
      <c r="G32" s="7">
        <v>0</v>
      </c>
      <c r="H32" s="7"/>
    </row>
    <row r="33" spans="1:8" ht="30" customHeight="1">
      <c r="A33" s="129">
        <v>72</v>
      </c>
      <c r="B33" s="130" t="s">
        <v>185</v>
      </c>
      <c r="C33" s="78">
        <f>SUM(C34:C34)</f>
        <v>0</v>
      </c>
      <c r="D33" s="78">
        <f>SUM(D34:D34)</f>
        <v>0</v>
      </c>
      <c r="E33" s="78">
        <f>SUM(E34:E34)</f>
        <v>0</v>
      </c>
      <c r="F33" s="78">
        <f>SUM(F34:F34)</f>
        <v>0</v>
      </c>
      <c r="G33" s="7">
        <v>0</v>
      </c>
      <c r="H33" s="7">
        <v>0</v>
      </c>
    </row>
    <row r="34" spans="1:8" ht="30" customHeight="1">
      <c r="A34" s="131">
        <v>722</v>
      </c>
      <c r="B34" s="132" t="s">
        <v>186</v>
      </c>
      <c r="C34" s="29"/>
      <c r="D34" s="29"/>
      <c r="E34" s="29"/>
      <c r="F34" s="29"/>
      <c r="G34" s="7">
        <v>0</v>
      </c>
      <c r="H34" s="7"/>
    </row>
    <row r="35" spans="1:8" ht="30" customHeight="1">
      <c r="A35" s="133">
        <v>8</v>
      </c>
      <c r="B35" s="128" t="s">
        <v>187</v>
      </c>
      <c r="C35" s="76">
        <f>SUM(C36,C38,C40)</f>
        <v>0</v>
      </c>
      <c r="D35" s="76">
        <f>SUM(D36,D38,D40)</f>
        <v>0</v>
      </c>
      <c r="E35" s="76">
        <f>SUM(E36,E38,E40)</f>
        <v>0</v>
      </c>
      <c r="F35" s="76">
        <f>SUM(F36,F38,F40)</f>
        <v>0</v>
      </c>
      <c r="G35" s="47">
        <v>0</v>
      </c>
      <c r="H35" s="47">
        <v>0</v>
      </c>
    </row>
    <row r="36" spans="1:8" ht="30" customHeight="1">
      <c r="A36" s="134">
        <v>81</v>
      </c>
      <c r="B36" s="130" t="s">
        <v>188</v>
      </c>
      <c r="C36" s="28">
        <f>SUM(C37:C37)</f>
        <v>0</v>
      </c>
      <c r="D36" s="28">
        <f>SUM(D37:D37)</f>
        <v>0</v>
      </c>
      <c r="E36" s="28">
        <f>SUM(E37:E37)</f>
        <v>0</v>
      </c>
      <c r="F36" s="28">
        <f>SUM(F37:F37)</f>
        <v>0</v>
      </c>
      <c r="G36" s="7">
        <v>0</v>
      </c>
      <c r="H36" s="7">
        <v>0</v>
      </c>
    </row>
    <row r="37" spans="1:8" ht="30" customHeight="1">
      <c r="A37" s="135">
        <v>818</v>
      </c>
      <c r="B37" s="132" t="s">
        <v>189</v>
      </c>
      <c r="C37" s="29"/>
      <c r="D37" s="29"/>
      <c r="E37" s="29"/>
      <c r="F37" s="29"/>
      <c r="G37" s="7">
        <v>0</v>
      </c>
      <c r="H37" s="7"/>
    </row>
    <row r="38" spans="1:8" ht="30" customHeight="1">
      <c r="A38" s="134">
        <v>83</v>
      </c>
      <c r="B38" s="130" t="s">
        <v>190</v>
      </c>
      <c r="C38" s="28"/>
      <c r="D38" s="28">
        <f>D39</f>
        <v>0</v>
      </c>
      <c r="E38" s="28">
        <f>E39</f>
        <v>0</v>
      </c>
      <c r="F38" s="28"/>
      <c r="G38" s="7">
        <v>0</v>
      </c>
      <c r="H38" s="7">
        <v>0</v>
      </c>
    </row>
    <row r="39" spans="1:8" ht="30" customHeight="1">
      <c r="A39" s="135">
        <v>832</v>
      </c>
      <c r="B39" s="132" t="s">
        <v>191</v>
      </c>
      <c r="C39" s="29"/>
      <c r="D39" s="29"/>
      <c r="E39" s="29"/>
      <c r="F39" s="29"/>
      <c r="G39" s="7">
        <v>0</v>
      </c>
      <c r="H39" s="7"/>
    </row>
    <row r="40" spans="1:8" ht="30" customHeight="1">
      <c r="A40" s="134">
        <v>84</v>
      </c>
      <c r="B40" s="130" t="s">
        <v>192</v>
      </c>
      <c r="C40" s="28"/>
      <c r="D40" s="28">
        <f>SUM(D41:D41)</f>
        <v>0</v>
      </c>
      <c r="E40" s="28">
        <f>SUM(E41:E41)</f>
        <v>0</v>
      </c>
      <c r="F40" s="28"/>
      <c r="G40" s="7">
        <v>0</v>
      </c>
      <c r="H40" s="7">
        <v>0</v>
      </c>
    </row>
    <row r="41" spans="1:8" ht="30" customHeight="1">
      <c r="A41" s="135">
        <v>844</v>
      </c>
      <c r="B41" s="132" t="s">
        <v>193</v>
      </c>
      <c r="C41" s="29"/>
      <c r="D41" s="29"/>
      <c r="E41" s="29"/>
      <c r="F41" s="29"/>
      <c r="G41" s="7">
        <v>0</v>
      </c>
      <c r="H41" s="7"/>
    </row>
    <row r="42" spans="1:8" ht="30" customHeight="1">
      <c r="A42" s="50" t="s">
        <v>84</v>
      </c>
      <c r="B42" s="51"/>
      <c r="C42" s="79">
        <f>SUM(C4,C30,C35)</f>
        <v>4294617.340000001</v>
      </c>
      <c r="D42" s="79">
        <f>SUM(D4,D30,D35)</f>
        <v>4655267.34</v>
      </c>
      <c r="E42" s="79">
        <f>SUM(E4,E30,E35)</f>
        <v>4655267.34</v>
      </c>
      <c r="F42" s="79">
        <f>SUM(F4,F30,F35)</f>
        <v>4499567.050000001</v>
      </c>
      <c r="G42" s="47">
        <f t="shared" si="0"/>
        <v>104.7722461345066</v>
      </c>
      <c r="H42" s="47">
        <f>F42/E42*100</f>
        <v>96.65539530539617</v>
      </c>
    </row>
    <row r="43" spans="1:8" ht="30" customHeight="1">
      <c r="A43" s="42"/>
      <c r="B43" s="26"/>
      <c r="C43" s="33"/>
      <c r="D43" s="33"/>
      <c r="E43" s="33"/>
      <c r="F43" s="33"/>
      <c r="G43" s="27"/>
      <c r="H43" s="27"/>
    </row>
    <row r="44" spans="1:8" ht="20.25" customHeight="1">
      <c r="A44" s="157" t="s">
        <v>141</v>
      </c>
      <c r="B44" s="157"/>
      <c r="C44" s="157"/>
      <c r="D44" s="157"/>
      <c r="E44" s="157"/>
      <c r="F44" s="157"/>
      <c r="G44" s="157"/>
      <c r="H44" s="157"/>
    </row>
    <row r="45" spans="1:8" ht="44.25" customHeight="1">
      <c r="A45" s="14" t="s">
        <v>198</v>
      </c>
      <c r="B45" s="15" t="s">
        <v>199</v>
      </c>
      <c r="C45" s="16" t="s">
        <v>203</v>
      </c>
      <c r="D45" s="17" t="s">
        <v>281</v>
      </c>
      <c r="E45" s="17" t="s">
        <v>282</v>
      </c>
      <c r="F45" s="17" t="s">
        <v>280</v>
      </c>
      <c r="G45" s="5" t="s">
        <v>72</v>
      </c>
      <c r="H45" s="5" t="s">
        <v>72</v>
      </c>
    </row>
    <row r="46" spans="1:8" s="109" customFormat="1" ht="11.25" customHeight="1">
      <c r="A46" s="158">
        <v>1</v>
      </c>
      <c r="B46" s="158"/>
      <c r="C46" s="106">
        <v>2</v>
      </c>
      <c r="D46" s="107">
        <v>3</v>
      </c>
      <c r="E46" s="107">
        <v>4</v>
      </c>
      <c r="F46" s="107">
        <v>5</v>
      </c>
      <c r="G46" s="108" t="s">
        <v>73</v>
      </c>
      <c r="H46" s="108" t="s">
        <v>74</v>
      </c>
    </row>
    <row r="47" spans="1:8" ht="20.25" customHeight="1">
      <c r="A47" s="30">
        <v>1</v>
      </c>
      <c r="B47" s="30" t="s">
        <v>142</v>
      </c>
      <c r="C47" s="25">
        <v>4123402.89</v>
      </c>
      <c r="D47" s="25">
        <v>4396084.34</v>
      </c>
      <c r="E47" s="25">
        <v>4396084.34</v>
      </c>
      <c r="F47" s="25">
        <v>4325355.09</v>
      </c>
      <c r="G47" s="7">
        <f aca="true" t="shared" si="3" ref="G47:G52">F47/C47*100</f>
        <v>104.89770719445752</v>
      </c>
      <c r="H47" s="7">
        <f aca="true" t="shared" si="4" ref="H47:H52">F47/E47*100</f>
        <v>98.3910852356395</v>
      </c>
    </row>
    <row r="48" spans="1:8" ht="20.25" customHeight="1">
      <c r="A48" s="30">
        <v>2</v>
      </c>
      <c r="B48" s="30" t="s">
        <v>146</v>
      </c>
      <c r="C48" s="25">
        <v>3.49</v>
      </c>
      <c r="D48" s="25">
        <v>4020</v>
      </c>
      <c r="E48" s="25">
        <v>4020</v>
      </c>
      <c r="F48" s="25">
        <v>1270.45</v>
      </c>
      <c r="G48" s="7">
        <f t="shared" si="3"/>
        <v>36402.578796561604</v>
      </c>
      <c r="H48" s="7">
        <f t="shared" si="4"/>
        <v>31.603233830845774</v>
      </c>
    </row>
    <row r="49" spans="1:8" ht="20.25" customHeight="1">
      <c r="A49" s="30">
        <v>3</v>
      </c>
      <c r="B49" s="30" t="s">
        <v>143</v>
      </c>
      <c r="C49" s="25">
        <v>30405</v>
      </c>
      <c r="D49" s="25">
        <v>16628</v>
      </c>
      <c r="E49" s="25">
        <v>16628</v>
      </c>
      <c r="F49" s="25">
        <v>3971.08</v>
      </c>
      <c r="G49" s="7">
        <f t="shared" si="3"/>
        <v>13.060615030422628</v>
      </c>
      <c r="H49" s="7">
        <f t="shared" si="4"/>
        <v>23.881885975463074</v>
      </c>
    </row>
    <row r="50" spans="1:8" ht="20.25" customHeight="1">
      <c r="A50" s="30">
        <v>4</v>
      </c>
      <c r="B50" s="30" t="s">
        <v>144</v>
      </c>
      <c r="C50" s="25">
        <v>76786</v>
      </c>
      <c r="D50" s="25">
        <v>87400</v>
      </c>
      <c r="E50" s="25">
        <v>87400</v>
      </c>
      <c r="F50" s="25">
        <v>60335.31</v>
      </c>
      <c r="G50" s="7">
        <f t="shared" si="3"/>
        <v>78.57592529888261</v>
      </c>
      <c r="H50" s="7">
        <f t="shared" si="4"/>
        <v>69.03353546910755</v>
      </c>
    </row>
    <row r="51" spans="1:8" ht="20.25" customHeight="1">
      <c r="A51" s="30">
        <v>5</v>
      </c>
      <c r="B51" s="30" t="s">
        <v>145</v>
      </c>
      <c r="C51" s="25">
        <v>64019.96</v>
      </c>
      <c r="D51" s="25">
        <v>151135</v>
      </c>
      <c r="E51" s="25">
        <v>151135</v>
      </c>
      <c r="F51" s="25">
        <v>108635.12</v>
      </c>
      <c r="G51" s="7">
        <f t="shared" si="3"/>
        <v>169.68945310181388</v>
      </c>
      <c r="H51" s="7">
        <f t="shared" si="4"/>
        <v>71.87952492804446</v>
      </c>
    </row>
    <row r="52" spans="1:8" ht="20.25" customHeight="1">
      <c r="A52" s="30"/>
      <c r="B52" s="31" t="s">
        <v>147</v>
      </c>
      <c r="C52" s="32">
        <f>SUM(C47:C51)</f>
        <v>4294617.340000001</v>
      </c>
      <c r="D52" s="32">
        <f>SUM(D47:D51)</f>
        <v>4655267.34</v>
      </c>
      <c r="E52" s="32">
        <f>SUM(E47:E51)</f>
        <v>4655267.34</v>
      </c>
      <c r="F52" s="32">
        <f>SUM(F47:F51)</f>
        <v>4499567.05</v>
      </c>
      <c r="G52" s="7">
        <f t="shared" si="3"/>
        <v>104.77224613450657</v>
      </c>
      <c r="H52" s="7">
        <f t="shared" si="4"/>
        <v>96.65539530539614</v>
      </c>
    </row>
    <row r="53" ht="24" customHeight="1"/>
    <row r="54" ht="12.75">
      <c r="A54" s="3" t="s">
        <v>301</v>
      </c>
    </row>
    <row r="55" spans="1:6" ht="12.75">
      <c r="A55" s="3" t="s">
        <v>305</v>
      </c>
      <c r="F55" s="3" t="s">
        <v>271</v>
      </c>
    </row>
    <row r="56" spans="1:6" ht="12.75">
      <c r="A56" s="3" t="s">
        <v>303</v>
      </c>
      <c r="F56" s="3" t="s">
        <v>272</v>
      </c>
    </row>
  </sheetData>
  <sheetProtection/>
  <mergeCells count="4">
    <mergeCell ref="A1:H1"/>
    <mergeCell ref="A3:B3"/>
    <mergeCell ref="A44:H44"/>
    <mergeCell ref="A46:B46"/>
  </mergeCells>
  <printOptions/>
  <pageMargins left="0.7" right="0.7" top="0.75" bottom="0.75" header="0.3" footer="0.3"/>
  <pageSetup fitToHeight="4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9.28125" style="43" customWidth="1"/>
    <col min="2" max="2" width="42.28125" style="10" customWidth="1"/>
    <col min="3" max="3" width="18.421875" style="11" customWidth="1"/>
    <col min="4" max="4" width="19.00390625" style="11" customWidth="1"/>
    <col min="5" max="5" width="18.8515625" style="11" customWidth="1"/>
    <col min="6" max="6" width="18.00390625" style="11" customWidth="1"/>
    <col min="7" max="7" width="16.28125" style="12" customWidth="1"/>
    <col min="8" max="8" width="15.28125" style="13" customWidth="1"/>
    <col min="9" max="11" width="15.28125" style="10" customWidth="1"/>
    <col min="12" max="15" width="15.140625" style="10" customWidth="1"/>
    <col min="16" max="16" width="16.7109375" style="10" hidden="1" customWidth="1"/>
    <col min="17" max="17" width="16.421875" style="10" hidden="1" customWidth="1"/>
    <col min="18" max="18" width="12.57421875" style="10" hidden="1" customWidth="1"/>
    <col min="19" max="19" width="15.140625" style="10" customWidth="1"/>
    <col min="20" max="16384" width="9.140625" style="10" customWidth="1"/>
  </cols>
  <sheetData>
    <row r="1" spans="1:8" ht="22.5" customHeight="1">
      <c r="A1" s="159" t="s">
        <v>283</v>
      </c>
      <c r="B1" s="159"/>
      <c r="C1" s="159"/>
      <c r="D1" s="159"/>
      <c r="E1" s="159"/>
      <c r="F1" s="159"/>
      <c r="G1" s="159"/>
      <c r="H1" s="159"/>
    </row>
    <row r="2" spans="1:8" s="37" customFormat="1" ht="42" customHeight="1">
      <c r="A2" s="41" t="s">
        <v>85</v>
      </c>
      <c r="B2" s="15" t="s">
        <v>71</v>
      </c>
      <c r="C2" s="16" t="s">
        <v>201</v>
      </c>
      <c r="D2" s="17" t="s">
        <v>278</v>
      </c>
      <c r="E2" s="17" t="s">
        <v>279</v>
      </c>
      <c r="F2" s="17" t="s">
        <v>284</v>
      </c>
      <c r="G2" s="4" t="s">
        <v>72</v>
      </c>
      <c r="H2" s="5" t="s">
        <v>72</v>
      </c>
    </row>
    <row r="3" spans="1:8" s="113" customFormat="1" ht="11.25" customHeight="1">
      <c r="A3" s="160">
        <v>1</v>
      </c>
      <c r="B3" s="161"/>
      <c r="C3" s="111">
        <v>2</v>
      </c>
      <c r="D3" s="110">
        <v>3</v>
      </c>
      <c r="E3" s="110">
        <v>4</v>
      </c>
      <c r="F3" s="110">
        <v>5</v>
      </c>
      <c r="G3" s="110" t="s">
        <v>73</v>
      </c>
      <c r="H3" s="107" t="s">
        <v>74</v>
      </c>
    </row>
    <row r="4" spans="1:8" ht="30" customHeight="1">
      <c r="A4" s="48">
        <v>3</v>
      </c>
      <c r="B4" s="52" t="s">
        <v>202</v>
      </c>
      <c r="C4" s="45">
        <f>SUM(C5,C13,C44)</f>
        <v>4149215.3899999997</v>
      </c>
      <c r="D4" s="45">
        <f>SUM(D5,D13,D44)</f>
        <v>4648690.449999999</v>
      </c>
      <c r="E4" s="45">
        <f>SUM(E5,E13,E44)</f>
        <v>4648690.449999999</v>
      </c>
      <c r="F4" s="45">
        <f>SUM(F5,F13,F44)</f>
        <v>4487165.600000001</v>
      </c>
      <c r="G4" s="46">
        <f aca="true" t="shared" si="0" ref="G4:G58">F4/C4*100</f>
        <v>108.14491845408875</v>
      </c>
      <c r="H4" s="47">
        <f>F4/E4*100</f>
        <v>96.52536877347902</v>
      </c>
    </row>
    <row r="5" spans="1:8" ht="30" customHeight="1">
      <c r="A5" s="18">
        <v>31</v>
      </c>
      <c r="B5" s="38" t="s">
        <v>86</v>
      </c>
      <c r="C5" s="20">
        <f>SUM(C6,C8,C10)</f>
        <v>3650413.9499999997</v>
      </c>
      <c r="D5" s="20">
        <f>SUM(D6,D8,D10)</f>
        <v>3828824.76</v>
      </c>
      <c r="E5" s="20">
        <f>SUM(E6,E8,E10)</f>
        <v>3828824.76</v>
      </c>
      <c r="F5" s="20">
        <f>SUM(F6,F8,F10)</f>
        <v>3799017.3400000003</v>
      </c>
      <c r="G5" s="6">
        <f t="shared" si="0"/>
        <v>104.0708640728266</v>
      </c>
      <c r="H5" s="7">
        <f>F5/E5*100</f>
        <v>99.22149949740715</v>
      </c>
    </row>
    <row r="6" spans="1:8" ht="30" customHeight="1">
      <c r="A6" s="18">
        <v>311</v>
      </c>
      <c r="B6" s="38" t="s">
        <v>87</v>
      </c>
      <c r="C6" s="20">
        <f>SUM(C7:C7)</f>
        <v>3023090.96</v>
      </c>
      <c r="D6" s="20">
        <v>3165459.13</v>
      </c>
      <c r="E6" s="20">
        <v>3165459.13</v>
      </c>
      <c r="F6" s="20">
        <f>SUM(F7:F7)</f>
        <v>3147930.35</v>
      </c>
      <c r="G6" s="6">
        <f t="shared" si="0"/>
        <v>104.12952807744827</v>
      </c>
      <c r="H6" s="7">
        <f>F6/E6*100</f>
        <v>99.44624841831397</v>
      </c>
    </row>
    <row r="7" spans="1:8" ht="30" customHeight="1">
      <c r="A7" s="22">
        <v>3111</v>
      </c>
      <c r="B7" s="23" t="s">
        <v>88</v>
      </c>
      <c r="C7" s="24">
        <v>3023090.96</v>
      </c>
      <c r="D7" s="24"/>
      <c r="E7" s="24"/>
      <c r="F7" s="24">
        <v>3147930.35</v>
      </c>
      <c r="G7" s="6">
        <f t="shared" si="0"/>
        <v>104.12952807744827</v>
      </c>
      <c r="H7" s="7"/>
    </row>
    <row r="8" spans="1:8" ht="30" customHeight="1">
      <c r="A8" s="18">
        <v>312</v>
      </c>
      <c r="B8" s="38" t="s">
        <v>89</v>
      </c>
      <c r="C8" s="20">
        <f>SUM(C9)</f>
        <v>128240.05</v>
      </c>
      <c r="D8" s="20">
        <v>140942</v>
      </c>
      <c r="E8" s="20">
        <v>140942</v>
      </c>
      <c r="F8" s="20">
        <f>SUM(F9)</f>
        <v>131559.14</v>
      </c>
      <c r="G8" s="6">
        <f t="shared" si="0"/>
        <v>102.58818520423223</v>
      </c>
      <c r="H8" s="7">
        <f>F8/E8*100</f>
        <v>93.34275091881767</v>
      </c>
    </row>
    <row r="9" spans="1:8" ht="30" customHeight="1">
      <c r="A9" s="22" t="s">
        <v>4</v>
      </c>
      <c r="B9" s="39" t="s">
        <v>89</v>
      </c>
      <c r="C9" s="24">
        <v>128240.05</v>
      </c>
      <c r="D9" s="24"/>
      <c r="E9" s="24"/>
      <c r="F9" s="24">
        <v>131559.14</v>
      </c>
      <c r="G9" s="6">
        <f t="shared" si="0"/>
        <v>102.58818520423223</v>
      </c>
      <c r="H9" s="7"/>
    </row>
    <row r="10" spans="1:8" ht="30" customHeight="1">
      <c r="A10" s="18">
        <v>313</v>
      </c>
      <c r="B10" s="38" t="s">
        <v>90</v>
      </c>
      <c r="C10" s="20">
        <f>SUM(C11:C12)</f>
        <v>499082.94</v>
      </c>
      <c r="D10" s="20">
        <v>522423.63</v>
      </c>
      <c r="E10" s="20">
        <v>522423.63</v>
      </c>
      <c r="F10" s="20">
        <f>SUM(F11:F12)</f>
        <v>519527.85</v>
      </c>
      <c r="G10" s="6">
        <f t="shared" si="0"/>
        <v>104.0964954642609</v>
      </c>
      <c r="H10" s="7">
        <f>F10/E10*100</f>
        <v>99.44570271448097</v>
      </c>
    </row>
    <row r="11" spans="1:8" ht="30" customHeight="1">
      <c r="A11" s="22">
        <v>3132</v>
      </c>
      <c r="B11" s="39" t="s">
        <v>91</v>
      </c>
      <c r="C11" s="24">
        <v>498420.55</v>
      </c>
      <c r="D11" s="24"/>
      <c r="E11" s="24"/>
      <c r="F11" s="24">
        <v>519238.37</v>
      </c>
      <c r="G11" s="6">
        <f t="shared" si="0"/>
        <v>104.17675796072213</v>
      </c>
      <c r="H11" s="7"/>
    </row>
    <row r="12" spans="1:8" ht="30" customHeight="1">
      <c r="A12" s="22">
        <v>3133</v>
      </c>
      <c r="B12" s="39" t="s">
        <v>92</v>
      </c>
      <c r="C12" s="24">
        <v>662.39</v>
      </c>
      <c r="D12" s="24"/>
      <c r="E12" s="24"/>
      <c r="F12" s="24">
        <v>289.48</v>
      </c>
      <c r="G12" s="6">
        <f t="shared" si="0"/>
        <v>43.70235057896406</v>
      </c>
      <c r="H12" s="7"/>
    </row>
    <row r="13" spans="1:8" ht="30" customHeight="1">
      <c r="A13" s="18">
        <v>32</v>
      </c>
      <c r="B13" s="38" t="s">
        <v>93</v>
      </c>
      <c r="C13" s="20">
        <f>SUM(C14,C18,C25,C35,C37)</f>
        <v>480181.19</v>
      </c>
      <c r="D13" s="20">
        <f>SUM(D14,D18,D25,D35,D37)</f>
        <v>809131.69</v>
      </c>
      <c r="E13" s="20">
        <f>SUM(E14,E18,E25,E35,E37)</f>
        <v>808921.3799999999</v>
      </c>
      <c r="F13" s="20">
        <f>SUM(F14,F18,F25,F35,F37)</f>
        <v>678112.81</v>
      </c>
      <c r="G13" s="6">
        <f t="shared" si="0"/>
        <v>141.22019440203394</v>
      </c>
      <c r="H13" s="7">
        <f>F13/E13*100</f>
        <v>83.82926039116437</v>
      </c>
    </row>
    <row r="14" spans="1:8" ht="30" customHeight="1">
      <c r="A14" s="18">
        <v>321</v>
      </c>
      <c r="B14" s="38" t="s">
        <v>94</v>
      </c>
      <c r="C14" s="20">
        <f>SUM(C15:C17)</f>
        <v>75153.25</v>
      </c>
      <c r="D14" s="20">
        <v>157823.18</v>
      </c>
      <c r="E14" s="20">
        <v>157194.88</v>
      </c>
      <c r="F14" s="20">
        <f>SUM(F15:F17)</f>
        <v>130493.01999999999</v>
      </c>
      <c r="G14" s="6">
        <f t="shared" si="0"/>
        <v>173.6358973164833</v>
      </c>
      <c r="H14" s="7">
        <f>F14/E14*100</f>
        <v>83.01353072059344</v>
      </c>
    </row>
    <row r="15" spans="1:8" ht="30" customHeight="1">
      <c r="A15" s="22" t="s">
        <v>8</v>
      </c>
      <c r="B15" s="39" t="s">
        <v>95</v>
      </c>
      <c r="C15" s="24">
        <v>290</v>
      </c>
      <c r="D15" s="24"/>
      <c r="E15" s="24"/>
      <c r="F15" s="24">
        <v>35153.48</v>
      </c>
      <c r="G15" s="6">
        <f t="shared" si="0"/>
        <v>12121.889655172414</v>
      </c>
      <c r="H15" s="7"/>
    </row>
    <row r="16" spans="1:8" ht="30" customHeight="1">
      <c r="A16" s="22" t="s">
        <v>7</v>
      </c>
      <c r="B16" s="39" t="s">
        <v>96</v>
      </c>
      <c r="C16" s="24">
        <v>73663.25</v>
      </c>
      <c r="D16" s="24"/>
      <c r="E16" s="24"/>
      <c r="F16" s="24">
        <v>94589.54</v>
      </c>
      <c r="G16" s="6">
        <f t="shared" si="0"/>
        <v>128.40804607453512</v>
      </c>
      <c r="H16" s="7"/>
    </row>
    <row r="17" spans="1:8" ht="30" customHeight="1">
      <c r="A17" s="22">
        <v>3213</v>
      </c>
      <c r="B17" s="39" t="s">
        <v>97</v>
      </c>
      <c r="C17" s="24">
        <v>1200</v>
      </c>
      <c r="D17" s="24"/>
      <c r="E17" s="24"/>
      <c r="F17" s="24">
        <v>750</v>
      </c>
      <c r="G17" s="6">
        <f t="shared" si="0"/>
        <v>62.5</v>
      </c>
      <c r="H17" s="9"/>
    </row>
    <row r="18" spans="1:8" ht="30" customHeight="1">
      <c r="A18" s="18">
        <v>322</v>
      </c>
      <c r="B18" s="38" t="s">
        <v>98</v>
      </c>
      <c r="C18" s="20">
        <f>SUM(C19:C24)</f>
        <v>160061.06</v>
      </c>
      <c r="D18" s="20">
        <v>230911.87</v>
      </c>
      <c r="E18" s="20">
        <v>226343.77</v>
      </c>
      <c r="F18" s="20">
        <f>SUM(F19:F24)</f>
        <v>175918.77</v>
      </c>
      <c r="G18" s="6">
        <f t="shared" si="0"/>
        <v>109.90728788126232</v>
      </c>
      <c r="H18" s="7">
        <f>F18/E18*100</f>
        <v>77.72194039182081</v>
      </c>
    </row>
    <row r="19" spans="1:8" ht="30" customHeight="1">
      <c r="A19" s="22" t="s">
        <v>47</v>
      </c>
      <c r="B19" s="39" t="s">
        <v>99</v>
      </c>
      <c r="C19" s="24">
        <v>23653.67</v>
      </c>
      <c r="D19" s="24"/>
      <c r="E19" s="24"/>
      <c r="F19" s="24">
        <v>25341.09</v>
      </c>
      <c r="G19" s="6">
        <f t="shared" si="0"/>
        <v>107.13386125704807</v>
      </c>
      <c r="H19" s="7"/>
    </row>
    <row r="20" spans="1:8" ht="30" customHeight="1">
      <c r="A20" s="22">
        <v>3222</v>
      </c>
      <c r="B20" s="39" t="s">
        <v>100</v>
      </c>
      <c r="C20" s="24">
        <v>32723.17</v>
      </c>
      <c r="D20" s="24"/>
      <c r="E20" s="24"/>
      <c r="F20" s="24">
        <v>52389.57</v>
      </c>
      <c r="G20" s="6">
        <f t="shared" si="0"/>
        <v>160.09931189429386</v>
      </c>
      <c r="H20" s="7"/>
    </row>
    <row r="21" spans="1:8" ht="30" customHeight="1">
      <c r="A21" s="22" t="s">
        <v>45</v>
      </c>
      <c r="B21" s="39" t="s">
        <v>101</v>
      </c>
      <c r="C21" s="24">
        <v>74527.33</v>
      </c>
      <c r="D21" s="24"/>
      <c r="E21" s="24"/>
      <c r="F21" s="24">
        <v>56507.45</v>
      </c>
      <c r="G21" s="6">
        <f t="shared" si="0"/>
        <v>75.82111153049492</v>
      </c>
      <c r="H21" s="7"/>
    </row>
    <row r="22" spans="1:8" ht="30" customHeight="1">
      <c r="A22" s="22" t="s">
        <v>49</v>
      </c>
      <c r="B22" s="39" t="s">
        <v>102</v>
      </c>
      <c r="C22" s="24">
        <v>11204.26</v>
      </c>
      <c r="D22" s="24"/>
      <c r="E22" s="24"/>
      <c r="F22" s="24">
        <v>11794.38</v>
      </c>
      <c r="G22" s="6">
        <f t="shared" si="0"/>
        <v>105.26692525878549</v>
      </c>
      <c r="H22" s="7"/>
    </row>
    <row r="23" spans="1:8" ht="30" customHeight="1">
      <c r="A23" s="22">
        <v>3225</v>
      </c>
      <c r="B23" s="39" t="s">
        <v>103</v>
      </c>
      <c r="C23" s="24">
        <v>15076.38</v>
      </c>
      <c r="D23" s="24"/>
      <c r="E23" s="24"/>
      <c r="F23" s="24">
        <v>29886.28</v>
      </c>
      <c r="G23" s="6">
        <f t="shared" si="0"/>
        <v>198.23246694498283</v>
      </c>
      <c r="H23" s="7"/>
    </row>
    <row r="24" spans="1:8" ht="30" customHeight="1">
      <c r="A24" s="22">
        <v>3227</v>
      </c>
      <c r="B24" s="39" t="s">
        <v>104</v>
      </c>
      <c r="C24" s="24">
        <v>2876.25</v>
      </c>
      <c r="D24" s="24"/>
      <c r="E24" s="24"/>
      <c r="F24" s="24">
        <v>0</v>
      </c>
      <c r="G24" s="6">
        <f t="shared" si="0"/>
        <v>0</v>
      </c>
      <c r="H24" s="7"/>
    </row>
    <row r="25" spans="1:8" ht="30" customHeight="1">
      <c r="A25" s="18">
        <v>323</v>
      </c>
      <c r="B25" s="38" t="s">
        <v>105</v>
      </c>
      <c r="C25" s="20">
        <f>SUM(C26:C34)</f>
        <v>174306.81</v>
      </c>
      <c r="D25" s="20">
        <v>302318.14</v>
      </c>
      <c r="E25" s="20">
        <v>305300.04</v>
      </c>
      <c r="F25" s="20">
        <f>SUM(F26:F34)</f>
        <v>283974.5800000001</v>
      </c>
      <c r="G25" s="6">
        <f t="shared" si="0"/>
        <v>162.91651485102622</v>
      </c>
      <c r="H25" s="7">
        <f>F25/E25*100</f>
        <v>93.01491739077404</v>
      </c>
    </row>
    <row r="26" spans="1:8" ht="30" customHeight="1">
      <c r="A26" s="22" t="s">
        <v>53</v>
      </c>
      <c r="B26" s="39" t="s">
        <v>106</v>
      </c>
      <c r="C26" s="24">
        <v>17207.68</v>
      </c>
      <c r="D26" s="24"/>
      <c r="E26" s="24"/>
      <c r="F26" s="24">
        <v>24108.86</v>
      </c>
      <c r="G26" s="6">
        <f t="shared" si="0"/>
        <v>140.105232082419</v>
      </c>
      <c r="H26" s="7"/>
    </row>
    <row r="27" spans="1:8" ht="30" customHeight="1">
      <c r="A27" s="22" t="s">
        <v>19</v>
      </c>
      <c r="B27" s="39" t="s">
        <v>107</v>
      </c>
      <c r="C27" s="24">
        <v>56533.14</v>
      </c>
      <c r="D27" s="24"/>
      <c r="E27" s="24"/>
      <c r="F27" s="24">
        <v>147308.48</v>
      </c>
      <c r="G27" s="6">
        <f t="shared" si="0"/>
        <v>260.57013638372115</v>
      </c>
      <c r="H27" s="7"/>
    </row>
    <row r="28" spans="1:8" ht="30" customHeight="1">
      <c r="A28" s="22">
        <v>3233</v>
      </c>
      <c r="B28" s="39" t="s">
        <v>297</v>
      </c>
      <c r="C28" s="24">
        <v>0</v>
      </c>
      <c r="D28" s="24"/>
      <c r="E28" s="24"/>
      <c r="F28" s="24">
        <v>5106</v>
      </c>
      <c r="G28" s="6">
        <v>0</v>
      </c>
      <c r="H28" s="7"/>
    </row>
    <row r="29" spans="1:8" ht="30" customHeight="1">
      <c r="A29" s="22" t="s">
        <v>43</v>
      </c>
      <c r="B29" s="39" t="s">
        <v>108</v>
      </c>
      <c r="C29" s="24">
        <v>14856.47</v>
      </c>
      <c r="D29" s="24"/>
      <c r="E29" s="24"/>
      <c r="F29" s="24">
        <v>18482.2</v>
      </c>
      <c r="G29" s="6">
        <f t="shared" si="0"/>
        <v>124.40505719057084</v>
      </c>
      <c r="H29" s="9"/>
    </row>
    <row r="30" spans="1:8" ht="30" customHeight="1">
      <c r="A30" s="22">
        <v>3235</v>
      </c>
      <c r="B30" s="39" t="s">
        <v>109</v>
      </c>
      <c r="C30" s="24">
        <v>24291.7</v>
      </c>
      <c r="D30" s="24"/>
      <c r="E30" s="24"/>
      <c r="F30" s="24">
        <v>26117.2</v>
      </c>
      <c r="G30" s="6">
        <f t="shared" si="0"/>
        <v>107.51491250097772</v>
      </c>
      <c r="H30" s="9"/>
    </row>
    <row r="31" spans="1:8" ht="30" customHeight="1">
      <c r="A31" s="22">
        <v>3236</v>
      </c>
      <c r="B31" s="39" t="s">
        <v>110</v>
      </c>
      <c r="C31" s="24">
        <v>6550</v>
      </c>
      <c r="D31" s="24"/>
      <c r="E31" s="24"/>
      <c r="F31" s="24">
        <v>11380</v>
      </c>
      <c r="G31" s="6">
        <f t="shared" si="0"/>
        <v>173.7404580152672</v>
      </c>
      <c r="H31" s="9"/>
    </row>
    <row r="32" spans="1:8" ht="30" customHeight="1">
      <c r="A32" s="22">
        <v>3237</v>
      </c>
      <c r="B32" s="39" t="s">
        <v>111</v>
      </c>
      <c r="C32" s="24">
        <v>14872.17</v>
      </c>
      <c r="D32" s="24"/>
      <c r="E32" s="24"/>
      <c r="F32" s="24">
        <v>9181.84</v>
      </c>
      <c r="G32" s="6">
        <f t="shared" si="0"/>
        <v>61.738401322739044</v>
      </c>
      <c r="H32" s="9"/>
    </row>
    <row r="33" spans="1:8" ht="30" customHeight="1">
      <c r="A33" s="22" t="s">
        <v>27</v>
      </c>
      <c r="B33" s="39" t="s">
        <v>112</v>
      </c>
      <c r="C33" s="24">
        <v>5127.5</v>
      </c>
      <c r="D33" s="24"/>
      <c r="E33" s="24"/>
      <c r="F33" s="24">
        <v>4530</v>
      </c>
      <c r="G33" s="6">
        <f t="shared" si="0"/>
        <v>88.34714773281326</v>
      </c>
      <c r="H33" s="9"/>
    </row>
    <row r="34" spans="1:8" ht="30" customHeight="1">
      <c r="A34" s="22" t="s">
        <v>17</v>
      </c>
      <c r="B34" s="39" t="s">
        <v>113</v>
      </c>
      <c r="C34" s="24">
        <v>34868.15</v>
      </c>
      <c r="D34" s="24"/>
      <c r="E34" s="24"/>
      <c r="F34" s="24">
        <v>37760</v>
      </c>
      <c r="G34" s="6">
        <f t="shared" si="0"/>
        <v>108.29367201873343</v>
      </c>
      <c r="H34" s="9"/>
    </row>
    <row r="35" spans="1:8" ht="30" customHeight="1">
      <c r="A35" s="18">
        <v>324</v>
      </c>
      <c r="B35" s="38" t="s">
        <v>114</v>
      </c>
      <c r="C35" s="20">
        <f>SUM(C36)</f>
        <v>0</v>
      </c>
      <c r="D35" s="20">
        <v>55250</v>
      </c>
      <c r="E35" s="20">
        <v>55250</v>
      </c>
      <c r="F35" s="20">
        <f>SUM(F36)</f>
        <v>36630.33</v>
      </c>
      <c r="G35" s="6">
        <v>0</v>
      </c>
      <c r="H35" s="7">
        <f>F35/E35*100</f>
        <v>66.29923981900453</v>
      </c>
    </row>
    <row r="36" spans="1:8" ht="30" customHeight="1">
      <c r="A36" s="22">
        <v>3241</v>
      </c>
      <c r="B36" s="39" t="s">
        <v>114</v>
      </c>
      <c r="C36" s="24">
        <v>0</v>
      </c>
      <c r="D36" s="24"/>
      <c r="E36" s="24"/>
      <c r="F36" s="24">
        <v>36630.33</v>
      </c>
      <c r="G36" s="6">
        <v>0</v>
      </c>
      <c r="H36" s="7"/>
    </row>
    <row r="37" spans="1:8" ht="30" customHeight="1">
      <c r="A37" s="18">
        <v>329</v>
      </c>
      <c r="B37" s="38" t="s">
        <v>115</v>
      </c>
      <c r="C37" s="20">
        <f>SUM(C38:C43)</f>
        <v>70660.07</v>
      </c>
      <c r="D37" s="20">
        <v>62828.5</v>
      </c>
      <c r="E37" s="20">
        <v>64832.69</v>
      </c>
      <c r="F37" s="20">
        <f>SUM(F38:F43)</f>
        <v>51096.11</v>
      </c>
      <c r="G37" s="6">
        <f t="shared" si="0"/>
        <v>72.31256634758498</v>
      </c>
      <c r="H37" s="7">
        <f>F37/E37*100</f>
        <v>78.81226276435544</v>
      </c>
    </row>
    <row r="38" spans="1:8" ht="30" customHeight="1">
      <c r="A38" s="22">
        <v>3292</v>
      </c>
      <c r="B38" s="39" t="s">
        <v>116</v>
      </c>
      <c r="C38" s="24">
        <v>5145.06</v>
      </c>
      <c r="D38" s="24"/>
      <c r="E38" s="24"/>
      <c r="F38" s="24">
        <v>5308.73</v>
      </c>
      <c r="G38" s="6">
        <f t="shared" si="0"/>
        <v>103.18110964692345</v>
      </c>
      <c r="H38" s="9"/>
    </row>
    <row r="39" spans="1:8" ht="30" customHeight="1">
      <c r="A39" s="22" t="s">
        <v>129</v>
      </c>
      <c r="B39" s="39" t="s">
        <v>117</v>
      </c>
      <c r="C39" s="24">
        <v>950.19</v>
      </c>
      <c r="D39" s="24"/>
      <c r="E39" s="24"/>
      <c r="F39" s="24">
        <v>2008.86</v>
      </c>
      <c r="G39" s="6">
        <f t="shared" si="0"/>
        <v>211.41666403561393</v>
      </c>
      <c r="H39" s="9"/>
    </row>
    <row r="40" spans="1:8" ht="30" customHeight="1">
      <c r="A40" s="22">
        <v>3294</v>
      </c>
      <c r="B40" s="39" t="s">
        <v>118</v>
      </c>
      <c r="C40" s="24">
        <v>420</v>
      </c>
      <c r="D40" s="24"/>
      <c r="E40" s="24"/>
      <c r="F40" s="24">
        <v>490</v>
      </c>
      <c r="G40" s="6">
        <f t="shared" si="0"/>
        <v>116.66666666666667</v>
      </c>
      <c r="H40" s="9"/>
    </row>
    <row r="41" spans="1:8" ht="30" customHeight="1">
      <c r="A41" s="22">
        <v>3295</v>
      </c>
      <c r="B41" s="39" t="s">
        <v>119</v>
      </c>
      <c r="C41" s="24">
        <v>15037.5</v>
      </c>
      <c r="D41" s="24"/>
      <c r="E41" s="24"/>
      <c r="F41" s="24">
        <v>13485</v>
      </c>
      <c r="G41" s="6">
        <f t="shared" si="0"/>
        <v>89.67581047381546</v>
      </c>
      <c r="H41" s="9"/>
    </row>
    <row r="42" spans="1:8" ht="30" customHeight="1">
      <c r="A42" s="22">
        <v>3296</v>
      </c>
      <c r="B42" s="39" t="s">
        <v>209</v>
      </c>
      <c r="C42" s="24">
        <v>23281.25</v>
      </c>
      <c r="D42" s="24"/>
      <c r="E42" s="24"/>
      <c r="F42" s="24">
        <v>9921.87</v>
      </c>
      <c r="G42" s="6">
        <f t="shared" si="0"/>
        <v>42.617428187919465</v>
      </c>
      <c r="H42" s="9"/>
    </row>
    <row r="43" spans="1:8" ht="30" customHeight="1">
      <c r="A43" s="22" t="s">
        <v>14</v>
      </c>
      <c r="B43" s="39" t="s">
        <v>115</v>
      </c>
      <c r="C43" s="24">
        <v>25826.07</v>
      </c>
      <c r="D43" s="24"/>
      <c r="E43" s="24"/>
      <c r="F43" s="24">
        <v>19881.65</v>
      </c>
      <c r="G43" s="6">
        <f t="shared" si="0"/>
        <v>76.98287040962872</v>
      </c>
      <c r="H43" s="9"/>
    </row>
    <row r="44" spans="1:8" ht="30" customHeight="1">
      <c r="A44" s="18">
        <v>34</v>
      </c>
      <c r="B44" s="38" t="s">
        <v>120</v>
      </c>
      <c r="C44" s="20">
        <f>SUM(C45)</f>
        <v>18620.25</v>
      </c>
      <c r="D44" s="20">
        <f>SUM(D45)</f>
        <v>10734</v>
      </c>
      <c r="E44" s="20">
        <f>SUM(E45)</f>
        <v>10944.31</v>
      </c>
      <c r="F44" s="20">
        <f>SUM(F45)</f>
        <v>10035.45</v>
      </c>
      <c r="G44" s="6">
        <f t="shared" si="0"/>
        <v>53.895355862568984</v>
      </c>
      <c r="H44" s="7">
        <f>F44/E44*100</f>
        <v>91.69559341794962</v>
      </c>
    </row>
    <row r="45" spans="1:8" ht="30" customHeight="1">
      <c r="A45" s="18">
        <v>343</v>
      </c>
      <c r="B45" s="38" t="s">
        <v>121</v>
      </c>
      <c r="C45" s="20">
        <f>SUM(C46:C47)</f>
        <v>18620.25</v>
      </c>
      <c r="D45" s="20">
        <v>10734</v>
      </c>
      <c r="E45" s="20">
        <v>10944.31</v>
      </c>
      <c r="F45" s="20">
        <f>SUM(F46:F47)</f>
        <v>10035.45</v>
      </c>
      <c r="G45" s="6">
        <f t="shared" si="0"/>
        <v>53.895355862568984</v>
      </c>
      <c r="H45" s="7">
        <f>F45/E45*100</f>
        <v>91.69559341794962</v>
      </c>
    </row>
    <row r="46" spans="1:8" ht="30" customHeight="1">
      <c r="A46" s="22" t="s">
        <v>32</v>
      </c>
      <c r="B46" s="39" t="s">
        <v>122</v>
      </c>
      <c r="C46" s="24">
        <v>6127.52</v>
      </c>
      <c r="D46" s="24"/>
      <c r="E46" s="24"/>
      <c r="F46" s="24">
        <v>3653.45</v>
      </c>
      <c r="G46" s="6">
        <f t="shared" si="0"/>
        <v>59.62363239940465</v>
      </c>
      <c r="H46" s="7"/>
    </row>
    <row r="47" spans="1:8" ht="30" customHeight="1">
      <c r="A47" s="22">
        <v>3433</v>
      </c>
      <c r="B47" s="39" t="s">
        <v>210</v>
      </c>
      <c r="C47" s="24">
        <v>12492.73</v>
      </c>
      <c r="D47" s="24"/>
      <c r="E47" s="24"/>
      <c r="F47" s="24">
        <v>6382</v>
      </c>
      <c r="G47" s="6">
        <f t="shared" si="0"/>
        <v>51.08571144977919</v>
      </c>
      <c r="H47" s="7"/>
    </row>
    <row r="48" spans="1:8" ht="30" customHeight="1">
      <c r="A48" s="48">
        <v>4</v>
      </c>
      <c r="B48" s="52" t="s">
        <v>130</v>
      </c>
      <c r="C48" s="45">
        <f>SUM(C49,C52)</f>
        <v>70269.07</v>
      </c>
      <c r="D48" s="45">
        <f>SUM(D49,D52)</f>
        <v>113764.65</v>
      </c>
      <c r="E48" s="45">
        <f>SUM(E49,E52)</f>
        <v>113764.65</v>
      </c>
      <c r="F48" s="45">
        <f>SUM(F49,F52)</f>
        <v>57919.42</v>
      </c>
      <c r="G48" s="46">
        <f t="shared" si="0"/>
        <v>82.42519788578387</v>
      </c>
      <c r="H48" s="47">
        <f aca="true" t="shared" si="1" ref="H48:H53">F48/E48*100</f>
        <v>50.911614460203594</v>
      </c>
    </row>
    <row r="49" spans="1:8" ht="30" customHeight="1">
      <c r="A49" s="18">
        <v>41</v>
      </c>
      <c r="B49" s="38" t="s">
        <v>148</v>
      </c>
      <c r="C49" s="20">
        <f>SUM(C50)</f>
        <v>19375</v>
      </c>
      <c r="D49" s="20">
        <f>SUM(D50)</f>
        <v>0</v>
      </c>
      <c r="E49" s="20">
        <f>SUM(E50)</f>
        <v>0</v>
      </c>
      <c r="F49" s="20">
        <f>SUM(F50)</f>
        <v>0</v>
      </c>
      <c r="G49" s="6">
        <f t="shared" si="0"/>
        <v>0</v>
      </c>
      <c r="H49" s="7">
        <v>0</v>
      </c>
    </row>
    <row r="50" spans="1:8" ht="30" customHeight="1">
      <c r="A50" s="18">
        <v>412</v>
      </c>
      <c r="B50" s="38" t="s">
        <v>211</v>
      </c>
      <c r="C50" s="20">
        <f>C51</f>
        <v>19375</v>
      </c>
      <c r="D50" s="20">
        <v>0</v>
      </c>
      <c r="E50" s="20">
        <v>0</v>
      </c>
      <c r="F50" s="20">
        <f>F51</f>
        <v>0</v>
      </c>
      <c r="G50" s="6">
        <f t="shared" si="0"/>
        <v>0</v>
      </c>
      <c r="H50" s="7">
        <v>0</v>
      </c>
    </row>
    <row r="51" spans="1:8" ht="30" customHeight="1">
      <c r="A51" s="22">
        <v>4126</v>
      </c>
      <c r="B51" s="39" t="s">
        <v>212</v>
      </c>
      <c r="C51" s="24">
        <v>19375</v>
      </c>
      <c r="D51" s="24"/>
      <c r="E51" s="24"/>
      <c r="F51" s="24">
        <v>0</v>
      </c>
      <c r="G51" s="6">
        <f t="shared" si="0"/>
        <v>0</v>
      </c>
      <c r="H51" s="7"/>
    </row>
    <row r="52" spans="1:8" ht="30" customHeight="1">
      <c r="A52" s="18">
        <v>42</v>
      </c>
      <c r="B52" s="38" t="s">
        <v>123</v>
      </c>
      <c r="C52" s="20">
        <f>C53+C57</f>
        <v>50894.07</v>
      </c>
      <c r="D52" s="20">
        <f>D53+D57</f>
        <v>113764.65</v>
      </c>
      <c r="E52" s="20">
        <f>E53+E57</f>
        <v>113764.65</v>
      </c>
      <c r="F52" s="20">
        <f>F53+F57</f>
        <v>57919.42</v>
      </c>
      <c r="G52" s="6">
        <f t="shared" si="0"/>
        <v>113.8038675232694</v>
      </c>
      <c r="H52" s="7">
        <f t="shared" si="1"/>
        <v>50.911614460203594</v>
      </c>
    </row>
    <row r="53" spans="1:8" ht="30" customHeight="1">
      <c r="A53" s="18">
        <v>422</v>
      </c>
      <c r="B53" s="38" t="s">
        <v>124</v>
      </c>
      <c r="C53" s="20">
        <f>SUM(C54:C56)</f>
        <v>44307</v>
      </c>
      <c r="D53" s="20">
        <v>96596.72</v>
      </c>
      <c r="E53" s="20">
        <v>96596.72</v>
      </c>
      <c r="F53" s="20">
        <f>SUM(F54:F56)</f>
        <v>48939.9</v>
      </c>
      <c r="G53" s="6">
        <f t="shared" si="0"/>
        <v>110.45636129731193</v>
      </c>
      <c r="H53" s="7">
        <f t="shared" si="1"/>
        <v>50.664142633414464</v>
      </c>
    </row>
    <row r="54" spans="1:8" ht="30" customHeight="1">
      <c r="A54" s="22" t="s">
        <v>23</v>
      </c>
      <c r="B54" s="39" t="s">
        <v>125</v>
      </c>
      <c r="C54" s="24">
        <v>44307</v>
      </c>
      <c r="D54" s="24"/>
      <c r="E54" s="24"/>
      <c r="F54" s="24">
        <v>36891.9</v>
      </c>
      <c r="G54" s="6">
        <f t="shared" si="0"/>
        <v>83.26426975421491</v>
      </c>
      <c r="H54" s="9"/>
    </row>
    <row r="55" spans="1:8" ht="30" customHeight="1">
      <c r="A55" s="22">
        <v>4223</v>
      </c>
      <c r="B55" s="39" t="s">
        <v>298</v>
      </c>
      <c r="C55" s="24">
        <v>0</v>
      </c>
      <c r="D55" s="24"/>
      <c r="E55" s="24"/>
      <c r="F55" s="24">
        <v>9798</v>
      </c>
      <c r="G55" s="6">
        <v>0</v>
      </c>
      <c r="H55" s="9"/>
    </row>
    <row r="56" spans="1:8" ht="30" customHeight="1">
      <c r="A56" s="22">
        <v>4227</v>
      </c>
      <c r="B56" s="39" t="s">
        <v>126</v>
      </c>
      <c r="C56" s="24">
        <v>0</v>
      </c>
      <c r="D56" s="24"/>
      <c r="E56" s="24"/>
      <c r="F56" s="24">
        <v>2250</v>
      </c>
      <c r="G56" s="6">
        <v>0</v>
      </c>
      <c r="H56" s="9"/>
    </row>
    <row r="57" spans="1:8" ht="30" customHeight="1">
      <c r="A57" s="18">
        <v>424</v>
      </c>
      <c r="B57" s="38" t="s">
        <v>131</v>
      </c>
      <c r="C57" s="20">
        <f>C58</f>
        <v>6587.07</v>
      </c>
      <c r="D57" s="20">
        <v>17167.93</v>
      </c>
      <c r="E57" s="20">
        <v>17167.93</v>
      </c>
      <c r="F57" s="20">
        <f>F58</f>
        <v>8979.52</v>
      </c>
      <c r="G57" s="6">
        <f t="shared" si="0"/>
        <v>136.32039738457314</v>
      </c>
      <c r="H57" s="7">
        <f>F57/E57*100</f>
        <v>52.304034324464276</v>
      </c>
    </row>
    <row r="58" spans="1:8" ht="30" customHeight="1">
      <c r="A58" s="22">
        <v>4241</v>
      </c>
      <c r="B58" s="39" t="s">
        <v>127</v>
      </c>
      <c r="C58" s="24">
        <v>6587.07</v>
      </c>
      <c r="D58" s="24"/>
      <c r="E58" s="24"/>
      <c r="F58" s="24">
        <v>8979.52</v>
      </c>
      <c r="G58" s="6">
        <f t="shared" si="0"/>
        <v>136.32039738457314</v>
      </c>
      <c r="H58" s="7"/>
    </row>
    <row r="59" spans="1:8" s="21" customFormat="1" ht="30" customHeight="1">
      <c r="A59" s="133">
        <v>5</v>
      </c>
      <c r="B59" s="128" t="s">
        <v>195</v>
      </c>
      <c r="C59" s="45">
        <f aca="true" t="shared" si="2" ref="C59:F60">C60</f>
        <v>0</v>
      </c>
      <c r="D59" s="45">
        <f t="shared" si="2"/>
        <v>0</v>
      </c>
      <c r="E59" s="45">
        <f t="shared" si="2"/>
        <v>0</v>
      </c>
      <c r="F59" s="45">
        <f t="shared" si="2"/>
        <v>0</v>
      </c>
      <c r="G59" s="46">
        <v>0</v>
      </c>
      <c r="H59" s="47">
        <v>0</v>
      </c>
    </row>
    <row r="60" spans="1:8" s="21" customFormat="1" ht="30" customHeight="1">
      <c r="A60" s="134">
        <v>54</v>
      </c>
      <c r="B60" s="130" t="s">
        <v>196</v>
      </c>
      <c r="C60" s="20">
        <f t="shared" si="2"/>
        <v>0</v>
      </c>
      <c r="D60" s="20">
        <f t="shared" si="2"/>
        <v>0</v>
      </c>
      <c r="E60" s="20">
        <f t="shared" si="2"/>
        <v>0</v>
      </c>
      <c r="F60" s="20">
        <f t="shared" si="2"/>
        <v>0</v>
      </c>
      <c r="G60" s="6">
        <v>0</v>
      </c>
      <c r="H60" s="7">
        <v>0</v>
      </c>
    </row>
    <row r="61" spans="1:8" ht="30" customHeight="1">
      <c r="A61" s="135">
        <v>544</v>
      </c>
      <c r="B61" s="132" t="s">
        <v>197</v>
      </c>
      <c r="C61" s="24"/>
      <c r="D61" s="24"/>
      <c r="E61" s="24"/>
      <c r="F61" s="24"/>
      <c r="G61" s="6">
        <v>0</v>
      </c>
      <c r="H61" s="7"/>
    </row>
    <row r="62" spans="1:8" ht="30" customHeight="1">
      <c r="A62" s="53" t="s">
        <v>128</v>
      </c>
      <c r="B62" s="54"/>
      <c r="C62" s="45">
        <f>SUM(C48,C4,C59)</f>
        <v>4219484.46</v>
      </c>
      <c r="D62" s="45">
        <f>SUM(D48,D4,D59)</f>
        <v>4762455.1</v>
      </c>
      <c r="E62" s="45">
        <f>SUM(E48,E4,E59)</f>
        <v>4762455.1</v>
      </c>
      <c r="F62" s="45">
        <f>SUM(F48,F4,F59)</f>
        <v>4545085.0200000005</v>
      </c>
      <c r="G62" s="46">
        <f>F62/C62*100</f>
        <v>107.71659578525859</v>
      </c>
      <c r="H62" s="47">
        <f>F62/E62*100</f>
        <v>95.43575581426481</v>
      </c>
    </row>
    <row r="63" spans="1:8" ht="19.5" customHeight="1">
      <c r="A63" s="89"/>
      <c r="B63" s="90"/>
      <c r="C63" s="91"/>
      <c r="D63" s="91"/>
      <c r="E63" s="91"/>
      <c r="F63" s="91"/>
      <c r="G63" s="92"/>
      <c r="H63" s="27"/>
    </row>
    <row r="64" spans="1:8" ht="20.25" customHeight="1">
      <c r="A64" s="157" t="s">
        <v>149</v>
      </c>
      <c r="B64" s="157"/>
      <c r="C64" s="157"/>
      <c r="D64" s="157"/>
      <c r="E64" s="157"/>
      <c r="F64" s="157"/>
      <c r="G64" s="157"/>
      <c r="H64" s="157"/>
    </row>
    <row r="65" spans="1:8" ht="44.25" customHeight="1">
      <c r="A65" s="14" t="s">
        <v>198</v>
      </c>
      <c r="B65" s="15" t="s">
        <v>199</v>
      </c>
      <c r="C65" s="16" t="s">
        <v>201</v>
      </c>
      <c r="D65" s="17" t="s">
        <v>281</v>
      </c>
      <c r="E65" s="17" t="s">
        <v>282</v>
      </c>
      <c r="F65" s="17" t="s">
        <v>284</v>
      </c>
      <c r="G65" s="4" t="s">
        <v>72</v>
      </c>
      <c r="H65" s="5" t="s">
        <v>72</v>
      </c>
    </row>
    <row r="66" spans="1:8" s="112" customFormat="1" ht="11.25" customHeight="1">
      <c r="A66" s="162">
        <v>1</v>
      </c>
      <c r="B66" s="162"/>
      <c r="C66" s="111">
        <v>2</v>
      </c>
      <c r="D66" s="110">
        <v>3</v>
      </c>
      <c r="E66" s="110">
        <v>4</v>
      </c>
      <c r="F66" s="110">
        <v>5</v>
      </c>
      <c r="G66" s="110" t="s">
        <v>73</v>
      </c>
      <c r="H66" s="107" t="s">
        <v>74</v>
      </c>
    </row>
    <row r="67" spans="1:8" ht="20.25" customHeight="1">
      <c r="A67" s="30">
        <v>1</v>
      </c>
      <c r="B67" s="30" t="s">
        <v>142</v>
      </c>
      <c r="C67" s="25">
        <v>4124477.04</v>
      </c>
      <c r="D67" s="25">
        <v>4395010.19</v>
      </c>
      <c r="E67" s="25">
        <v>4395010.19</v>
      </c>
      <c r="F67" s="25">
        <v>4324280.94</v>
      </c>
      <c r="G67" s="7">
        <f aca="true" t="shared" si="3" ref="G67:G72">F67/C67*100</f>
        <v>104.84434506635051</v>
      </c>
      <c r="H67" s="7">
        <f aca="true" t="shared" si="4" ref="H67:H72">F67/E67*100</f>
        <v>98.39069201338985</v>
      </c>
    </row>
    <row r="68" spans="1:8" ht="20.25" customHeight="1">
      <c r="A68" s="30">
        <v>2</v>
      </c>
      <c r="B68" s="30" t="s">
        <v>146</v>
      </c>
      <c r="C68" s="25">
        <v>3.49</v>
      </c>
      <c r="D68" s="25">
        <v>5515.43</v>
      </c>
      <c r="E68" s="25">
        <v>5515.43</v>
      </c>
      <c r="F68" s="25">
        <v>62.05</v>
      </c>
      <c r="G68" s="7">
        <f t="shared" si="3"/>
        <v>1777.9369627507162</v>
      </c>
      <c r="H68" s="7">
        <f t="shared" si="4"/>
        <v>1.1250256099705733</v>
      </c>
    </row>
    <row r="69" spans="1:8" ht="20.25" customHeight="1">
      <c r="A69" s="30">
        <v>3</v>
      </c>
      <c r="B69" s="30" t="s">
        <v>143</v>
      </c>
      <c r="C69" s="25">
        <v>30405</v>
      </c>
      <c r="D69" s="25">
        <v>16628</v>
      </c>
      <c r="E69" s="25">
        <v>16628</v>
      </c>
      <c r="F69" s="25">
        <v>3971.08</v>
      </c>
      <c r="G69" s="7">
        <f t="shared" si="3"/>
        <v>13.060615030422628</v>
      </c>
      <c r="H69" s="7">
        <f t="shared" si="4"/>
        <v>23.881885975463074</v>
      </c>
    </row>
    <row r="70" spans="1:8" ht="20.25" customHeight="1">
      <c r="A70" s="30">
        <v>4</v>
      </c>
      <c r="B70" s="30" t="s">
        <v>144</v>
      </c>
      <c r="C70" s="25">
        <v>22930.8</v>
      </c>
      <c r="D70" s="25">
        <v>171814.65</v>
      </c>
      <c r="E70" s="25">
        <v>171814.65</v>
      </c>
      <c r="F70" s="25">
        <v>106349.5</v>
      </c>
      <c r="G70" s="7">
        <f t="shared" si="3"/>
        <v>463.7845168943081</v>
      </c>
      <c r="H70" s="7">
        <f t="shared" si="4"/>
        <v>61.897806735339515</v>
      </c>
    </row>
    <row r="71" spans="1:8" ht="20.25" customHeight="1">
      <c r="A71" s="30">
        <v>5</v>
      </c>
      <c r="B71" s="30" t="s">
        <v>145</v>
      </c>
      <c r="C71" s="25">
        <v>41668.13</v>
      </c>
      <c r="D71" s="25">
        <v>173486.83</v>
      </c>
      <c r="E71" s="25">
        <v>173486.83</v>
      </c>
      <c r="F71" s="25">
        <v>110421.45</v>
      </c>
      <c r="G71" s="7">
        <f t="shared" si="3"/>
        <v>265.0021731236799</v>
      </c>
      <c r="H71" s="7">
        <f t="shared" si="4"/>
        <v>63.64831843431574</v>
      </c>
    </row>
    <row r="72" spans="1:8" ht="20.25" customHeight="1">
      <c r="A72" s="30"/>
      <c r="B72" s="31" t="s">
        <v>147</v>
      </c>
      <c r="C72" s="32">
        <f>SUM(C67:C71)</f>
        <v>4219484.46</v>
      </c>
      <c r="D72" s="32">
        <f>SUM(D67:D71)</f>
        <v>4762455.100000001</v>
      </c>
      <c r="E72" s="32">
        <f>SUM(E67:E71)</f>
        <v>4762455.100000001</v>
      </c>
      <c r="F72" s="32">
        <f>SUM(F67:F71)</f>
        <v>4545085.0200000005</v>
      </c>
      <c r="G72" s="7">
        <f t="shared" si="3"/>
        <v>107.71659578525859</v>
      </c>
      <c r="H72" s="7">
        <f t="shared" si="4"/>
        <v>95.4357558142648</v>
      </c>
    </row>
    <row r="73" spans="1:8" ht="23.25" customHeight="1">
      <c r="A73" s="89"/>
      <c r="B73" s="90"/>
      <c r="C73" s="91"/>
      <c r="D73" s="91"/>
      <c r="E73" s="91"/>
      <c r="F73" s="91"/>
      <c r="G73" s="92"/>
      <c r="H73" s="27"/>
    </row>
    <row r="74" spans="1:8" ht="12.75" customHeight="1">
      <c r="A74" s="3" t="s">
        <v>301</v>
      </c>
      <c r="B74" s="90"/>
      <c r="C74" s="91"/>
      <c r="D74" s="91"/>
      <c r="E74" s="91"/>
      <c r="F74" s="3" t="s">
        <v>271</v>
      </c>
      <c r="G74" s="92"/>
      <c r="H74" s="27"/>
    </row>
    <row r="75" spans="1:8" ht="12.75" customHeight="1">
      <c r="A75" s="3" t="s">
        <v>304</v>
      </c>
      <c r="B75" s="90"/>
      <c r="C75" s="91"/>
      <c r="D75" s="91"/>
      <c r="E75" s="91"/>
      <c r="F75" s="3" t="s">
        <v>272</v>
      </c>
      <c r="G75" s="92"/>
      <c r="H75" s="27"/>
    </row>
    <row r="76" spans="1:8" ht="12.75" customHeight="1">
      <c r="A76" s="3" t="s">
        <v>303</v>
      </c>
      <c r="B76" s="34"/>
      <c r="C76" s="35"/>
      <c r="D76" s="35"/>
      <c r="E76" s="35"/>
      <c r="F76" s="35"/>
      <c r="G76" s="40"/>
      <c r="H76" s="36"/>
    </row>
  </sheetData>
  <sheetProtection/>
  <mergeCells count="4">
    <mergeCell ref="A1:H1"/>
    <mergeCell ref="A3:B3"/>
    <mergeCell ref="A64:H64"/>
    <mergeCell ref="A66:B66"/>
  </mergeCells>
  <printOptions/>
  <pageMargins left="0.7" right="0.7" top="0.75" bottom="0.75" header="0.3" footer="0.3"/>
  <pageSetup fitToHeight="4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5"/>
  <sheetViews>
    <sheetView showGridLines="0" zoomScalePageLayoutView="0" workbookViewId="0" topLeftCell="A1">
      <selection activeCell="D8" sqref="D8"/>
    </sheetView>
  </sheetViews>
  <sheetFormatPr defaultColWidth="8.8515625" defaultRowHeight="27" customHeight="1"/>
  <cols>
    <col min="1" max="1" width="9.421875" style="73" customWidth="1"/>
    <col min="2" max="2" width="13.140625" style="73" customWidth="1"/>
    <col min="3" max="3" width="47.421875" style="73" customWidth="1"/>
    <col min="4" max="4" width="15.140625" style="73" customWidth="1"/>
    <col min="5" max="8" width="12.7109375" style="74" customWidth="1"/>
    <col min="9" max="10" width="11.7109375" style="58" customWidth="1"/>
    <col min="11" max="13" width="11.140625" style="55" customWidth="1"/>
    <col min="14" max="16384" width="8.8515625" style="55" customWidth="1"/>
  </cols>
  <sheetData>
    <row r="1" spans="1:10" ht="30" customHeight="1">
      <c r="A1" s="167" t="s">
        <v>285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s="58" customFormat="1" ht="27" customHeight="1">
      <c r="A2" s="56"/>
      <c r="B2" s="163" t="s">
        <v>0</v>
      </c>
      <c r="C2" s="164"/>
      <c r="D2" s="56" t="s">
        <v>65</v>
      </c>
      <c r="E2" s="75" t="s">
        <v>200</v>
      </c>
      <c r="F2" s="75" t="s">
        <v>286</v>
      </c>
      <c r="G2" s="75" t="s">
        <v>287</v>
      </c>
      <c r="H2" s="75" t="s">
        <v>288</v>
      </c>
      <c r="I2" s="56" t="s">
        <v>67</v>
      </c>
      <c r="J2" s="56" t="s">
        <v>68</v>
      </c>
    </row>
    <row r="3" spans="1:11" s="117" customFormat="1" ht="11.25" customHeight="1">
      <c r="A3" s="137"/>
      <c r="B3" s="165" t="s">
        <v>1</v>
      </c>
      <c r="C3" s="166"/>
      <c r="D3" s="114"/>
      <c r="E3" s="115">
        <v>2</v>
      </c>
      <c r="F3" s="115">
        <v>3</v>
      </c>
      <c r="G3" s="115">
        <v>4</v>
      </c>
      <c r="H3" s="115">
        <v>5</v>
      </c>
      <c r="I3" s="114" t="s">
        <v>66</v>
      </c>
      <c r="J3" s="114" t="s">
        <v>69</v>
      </c>
      <c r="K3" s="116"/>
    </row>
    <row r="4" spans="1:10" s="62" customFormat="1" ht="27" customHeight="1">
      <c r="A4" s="138"/>
      <c r="B4" s="59"/>
      <c r="C4" s="59" t="s">
        <v>213</v>
      </c>
      <c r="D4" s="59"/>
      <c r="E4" s="60">
        <f>SUM(E5,E95,E159,E169,E175,E181,E198,E208,E220)</f>
        <v>4219484.459999999</v>
      </c>
      <c r="F4" s="60">
        <f>SUM(F5,F95,F159,F169,F175,F181,F198,F208,F220)</f>
        <v>4762455.1</v>
      </c>
      <c r="G4" s="60">
        <f>SUM(G5,G95,G159,G169,G175,G181,G198,G208,G220)</f>
        <v>4762455.1</v>
      </c>
      <c r="H4" s="60">
        <f>SUM(H5,H95,H159,H169,H175,H181,H198,H208,H220)</f>
        <v>4545085.0200000005</v>
      </c>
      <c r="I4" s="61">
        <f>H4/E4*100</f>
        <v>107.7165957852586</v>
      </c>
      <c r="J4" s="72">
        <f aca="true" t="shared" si="0" ref="J4:J9">H4/G4*100</f>
        <v>95.43575581426481</v>
      </c>
    </row>
    <row r="5" spans="1:10" ht="27" customHeight="1">
      <c r="A5" s="63">
        <v>2201</v>
      </c>
      <c r="B5" s="64" t="s">
        <v>2</v>
      </c>
      <c r="C5" s="63" t="s">
        <v>214</v>
      </c>
      <c r="D5" s="64"/>
      <c r="E5" s="57">
        <f>SUM(E6,E36,E48,E76)</f>
        <v>3986964.5699999994</v>
      </c>
      <c r="F5" s="57">
        <f>SUM(F6,F36,F48,F76)</f>
        <v>4264927.279999999</v>
      </c>
      <c r="G5" s="57">
        <f>SUM(G6,G36,G48,G76)</f>
        <v>4264927.279999999</v>
      </c>
      <c r="H5" s="57">
        <f>SUM(H6,H36,H48,H76)</f>
        <v>4174517.77</v>
      </c>
      <c r="I5" s="146">
        <f>H5/E5*100</f>
        <v>104.70416018770894</v>
      </c>
      <c r="J5" s="146">
        <f t="shared" si="0"/>
        <v>97.88016291804162</v>
      </c>
    </row>
    <row r="6" spans="1:10" ht="27" customHeight="1">
      <c r="A6" s="136" t="s">
        <v>215</v>
      </c>
      <c r="B6" s="65" t="s">
        <v>3</v>
      </c>
      <c r="C6" s="136" t="s">
        <v>216</v>
      </c>
      <c r="D6" s="65"/>
      <c r="E6" s="66">
        <f>E7</f>
        <v>164789.71</v>
      </c>
      <c r="F6" s="66">
        <f>F7</f>
        <v>163097.03999999998</v>
      </c>
      <c r="G6" s="66">
        <f>G7</f>
        <v>171357.61</v>
      </c>
      <c r="H6" s="66">
        <f>H7</f>
        <v>171357.61</v>
      </c>
      <c r="I6" s="61">
        <f aca="true" t="shared" si="1" ref="I6:I68">H6/E6*100</f>
        <v>103.98562507331313</v>
      </c>
      <c r="J6" s="72">
        <f t="shared" si="0"/>
        <v>100</v>
      </c>
    </row>
    <row r="7" spans="1:10" ht="27" customHeight="1">
      <c r="A7" s="65"/>
      <c r="B7" s="136">
        <v>3</v>
      </c>
      <c r="C7" s="136" t="s">
        <v>151</v>
      </c>
      <c r="D7" s="65"/>
      <c r="E7" s="66">
        <f>SUM(E8,E32)</f>
        <v>164789.71</v>
      </c>
      <c r="F7" s="66">
        <f>SUM(F8,F32)</f>
        <v>163097.03999999998</v>
      </c>
      <c r="G7" s="66">
        <f>SUM(G8,G32)</f>
        <v>171357.61</v>
      </c>
      <c r="H7" s="66">
        <f>SUM(H8,H32)</f>
        <v>171357.61</v>
      </c>
      <c r="I7" s="61">
        <f t="shared" si="1"/>
        <v>103.98562507331313</v>
      </c>
      <c r="J7" s="72">
        <f t="shared" si="0"/>
        <v>100</v>
      </c>
    </row>
    <row r="8" spans="1:10" ht="27" customHeight="1">
      <c r="A8" s="65"/>
      <c r="B8" s="136">
        <v>32</v>
      </c>
      <c r="C8" s="136" t="s">
        <v>150</v>
      </c>
      <c r="D8" s="65"/>
      <c r="E8" s="66">
        <f>SUM(E9,E12,E18,E27)</f>
        <v>158666.58</v>
      </c>
      <c r="F8" s="66">
        <f>SUM(F9,F12,F18,F27)</f>
        <v>159697.03999999998</v>
      </c>
      <c r="G8" s="66">
        <f>SUM(G9,G12,G18,G27)</f>
        <v>167747.3</v>
      </c>
      <c r="H8" s="66">
        <f>SUM(H9,H12,H18,H27)</f>
        <v>167747.3</v>
      </c>
      <c r="I8" s="61">
        <f t="shared" si="1"/>
        <v>105.723145983231</v>
      </c>
      <c r="J8" s="72">
        <f t="shared" si="0"/>
        <v>100</v>
      </c>
    </row>
    <row r="9" spans="1:10" ht="27" customHeight="1">
      <c r="A9" s="65"/>
      <c r="B9" s="136" t="s">
        <v>5</v>
      </c>
      <c r="C9" s="136" t="s">
        <v>6</v>
      </c>
      <c r="D9" s="65"/>
      <c r="E9" s="66">
        <f>SUM(E10:E11)</f>
        <v>1490</v>
      </c>
      <c r="F9" s="67">
        <v>7400</v>
      </c>
      <c r="G9" s="67">
        <v>6771.7</v>
      </c>
      <c r="H9" s="66">
        <f>SUM(H10:H11)</f>
        <v>6771.7</v>
      </c>
      <c r="I9" s="61">
        <f t="shared" si="1"/>
        <v>454.4765100671141</v>
      </c>
      <c r="J9" s="72">
        <f t="shared" si="0"/>
        <v>100</v>
      </c>
    </row>
    <row r="10" spans="1:10" ht="27" customHeight="1">
      <c r="A10" s="139"/>
      <c r="B10" s="139" t="s">
        <v>8</v>
      </c>
      <c r="C10" s="139" t="s">
        <v>9</v>
      </c>
      <c r="D10" s="68">
        <v>48007</v>
      </c>
      <c r="E10" s="69">
        <v>290</v>
      </c>
      <c r="F10" s="69"/>
      <c r="G10" s="69"/>
      <c r="H10" s="69">
        <v>6021.7</v>
      </c>
      <c r="I10" s="145">
        <f t="shared" si="1"/>
        <v>2076.448275862069</v>
      </c>
      <c r="J10" s="70"/>
    </row>
    <row r="11" spans="1:10" ht="27" customHeight="1">
      <c r="A11" s="139"/>
      <c r="B11" s="139" t="s">
        <v>34</v>
      </c>
      <c r="C11" s="139" t="s">
        <v>35</v>
      </c>
      <c r="D11" s="68">
        <v>48007</v>
      </c>
      <c r="E11" s="69">
        <v>1200</v>
      </c>
      <c r="F11" s="69"/>
      <c r="G11" s="69"/>
      <c r="H11" s="69">
        <v>750</v>
      </c>
      <c r="I11" s="145">
        <f t="shared" si="1"/>
        <v>62.5</v>
      </c>
      <c r="J11" s="70"/>
    </row>
    <row r="12" spans="1:10" ht="27" customHeight="1">
      <c r="A12" s="65"/>
      <c r="B12" s="136" t="s">
        <v>36</v>
      </c>
      <c r="C12" s="136" t="s">
        <v>37</v>
      </c>
      <c r="D12" s="65"/>
      <c r="E12" s="71">
        <f>SUM(E13:E17)</f>
        <v>75126.31999999999</v>
      </c>
      <c r="F12" s="69">
        <v>57443</v>
      </c>
      <c r="G12" s="69">
        <v>61135.47</v>
      </c>
      <c r="H12" s="71">
        <f>SUM(H13:H17)</f>
        <v>61135.469999999994</v>
      </c>
      <c r="I12" s="61">
        <f t="shared" si="1"/>
        <v>81.37689960056609</v>
      </c>
      <c r="J12" s="72">
        <f>H12/G12*100</f>
        <v>99.99999999999999</v>
      </c>
    </row>
    <row r="13" spans="1:10" ht="27" customHeight="1">
      <c r="A13" s="139"/>
      <c r="B13" s="139" t="s">
        <v>47</v>
      </c>
      <c r="C13" s="139" t="s">
        <v>48</v>
      </c>
      <c r="D13" s="68">
        <v>48007</v>
      </c>
      <c r="E13" s="69">
        <v>23653.67</v>
      </c>
      <c r="F13" s="69"/>
      <c r="G13" s="69"/>
      <c r="H13" s="69">
        <v>25341.09</v>
      </c>
      <c r="I13" s="145">
        <f t="shared" si="1"/>
        <v>107.13386125704807</v>
      </c>
      <c r="J13" s="70"/>
    </row>
    <row r="14" spans="1:10" ht="27" customHeight="1">
      <c r="A14" s="139"/>
      <c r="B14" s="139">
        <v>3222</v>
      </c>
      <c r="C14" s="139" t="s">
        <v>59</v>
      </c>
      <c r="D14" s="68">
        <v>48007</v>
      </c>
      <c r="E14" s="69">
        <v>22487.76</v>
      </c>
      <c r="F14" s="69"/>
      <c r="G14" s="69"/>
      <c r="H14" s="69">
        <v>16000</v>
      </c>
      <c r="I14" s="145">
        <f t="shared" si="1"/>
        <v>71.14981661134769</v>
      </c>
      <c r="J14" s="70"/>
    </row>
    <row r="15" spans="1:10" ht="27" customHeight="1">
      <c r="A15" s="139"/>
      <c r="B15" s="139" t="s">
        <v>49</v>
      </c>
      <c r="C15" s="139" t="s">
        <v>50</v>
      </c>
      <c r="D15" s="68">
        <v>48007</v>
      </c>
      <c r="E15" s="69">
        <v>11204.26</v>
      </c>
      <c r="F15" s="69"/>
      <c r="G15" s="69"/>
      <c r="H15" s="69">
        <v>11794.38</v>
      </c>
      <c r="I15" s="145">
        <f t="shared" si="1"/>
        <v>105.26692525878549</v>
      </c>
      <c r="J15" s="70"/>
    </row>
    <row r="16" spans="1:10" ht="27" customHeight="1">
      <c r="A16" s="139"/>
      <c r="B16" s="139" t="s">
        <v>51</v>
      </c>
      <c r="C16" s="139" t="s">
        <v>52</v>
      </c>
      <c r="D16" s="68">
        <v>48007</v>
      </c>
      <c r="E16" s="69">
        <v>14904.38</v>
      </c>
      <c r="F16" s="69"/>
      <c r="G16" s="69"/>
      <c r="H16" s="69">
        <v>8000</v>
      </c>
      <c r="I16" s="145">
        <f t="shared" si="1"/>
        <v>53.67549673317509</v>
      </c>
      <c r="J16" s="70"/>
    </row>
    <row r="17" spans="1:10" ht="27" customHeight="1">
      <c r="A17" s="139"/>
      <c r="B17" s="139" t="s">
        <v>38</v>
      </c>
      <c r="C17" s="139" t="s">
        <v>39</v>
      </c>
      <c r="D17" s="68">
        <v>48007</v>
      </c>
      <c r="E17" s="69">
        <v>2876.25</v>
      </c>
      <c r="F17" s="69"/>
      <c r="G17" s="69"/>
      <c r="H17" s="69">
        <v>0</v>
      </c>
      <c r="I17" s="145">
        <f t="shared" si="1"/>
        <v>0</v>
      </c>
      <c r="J17" s="70"/>
    </row>
    <row r="18" spans="1:10" ht="27" customHeight="1">
      <c r="A18" s="65"/>
      <c r="B18" s="136" t="s">
        <v>12</v>
      </c>
      <c r="C18" s="136" t="s">
        <v>13</v>
      </c>
      <c r="D18" s="65"/>
      <c r="E18" s="71">
        <f>SUM(E19:E26)</f>
        <v>78841.23</v>
      </c>
      <c r="F18" s="69">
        <v>91801.67</v>
      </c>
      <c r="G18" s="69">
        <v>94783.57</v>
      </c>
      <c r="H18" s="71">
        <f>SUM(H19:H26)</f>
        <v>94783.56999999999</v>
      </c>
      <c r="I18" s="61">
        <f t="shared" si="1"/>
        <v>120.22081593602738</v>
      </c>
      <c r="J18" s="72">
        <f>H18/G18*100</f>
        <v>99.99999999999999</v>
      </c>
    </row>
    <row r="19" spans="1:10" ht="27" customHeight="1">
      <c r="A19" s="139"/>
      <c r="B19" s="139" t="s">
        <v>53</v>
      </c>
      <c r="C19" s="139" t="s">
        <v>54</v>
      </c>
      <c r="D19" s="68">
        <v>48007</v>
      </c>
      <c r="E19" s="69">
        <v>11230.18</v>
      </c>
      <c r="F19" s="69"/>
      <c r="G19" s="69"/>
      <c r="H19" s="69">
        <v>8789.83</v>
      </c>
      <c r="I19" s="145">
        <f t="shared" si="1"/>
        <v>78.26971606866498</v>
      </c>
      <c r="J19" s="70"/>
    </row>
    <row r="20" spans="1:10" ht="27" customHeight="1">
      <c r="A20" s="139"/>
      <c r="B20" s="139" t="s">
        <v>19</v>
      </c>
      <c r="C20" s="139" t="s">
        <v>20</v>
      </c>
      <c r="D20" s="68">
        <v>48007</v>
      </c>
      <c r="E20" s="69">
        <v>14346.88</v>
      </c>
      <c r="F20" s="69"/>
      <c r="G20" s="69"/>
      <c r="H20" s="69">
        <v>21861.17</v>
      </c>
      <c r="I20" s="145">
        <f t="shared" si="1"/>
        <v>152.37577786947406</v>
      </c>
      <c r="J20" s="70"/>
    </row>
    <row r="21" spans="1:10" ht="27" customHeight="1">
      <c r="A21" s="139"/>
      <c r="B21" s="139">
        <v>3233</v>
      </c>
      <c r="C21" s="139" t="s">
        <v>299</v>
      </c>
      <c r="D21" s="68">
        <v>48007</v>
      </c>
      <c r="E21" s="69">
        <v>0</v>
      </c>
      <c r="F21" s="69"/>
      <c r="G21" s="69"/>
      <c r="H21" s="69">
        <v>5106</v>
      </c>
      <c r="I21" s="145">
        <v>0</v>
      </c>
      <c r="J21" s="70"/>
    </row>
    <row r="22" spans="1:10" ht="27" customHeight="1">
      <c r="A22" s="139"/>
      <c r="B22" s="139" t="s">
        <v>43</v>
      </c>
      <c r="C22" s="139" t="s">
        <v>55</v>
      </c>
      <c r="D22" s="68">
        <v>48007</v>
      </c>
      <c r="E22" s="69">
        <v>14856.47</v>
      </c>
      <c r="F22" s="69"/>
      <c r="G22" s="69"/>
      <c r="H22" s="69">
        <v>18482.2</v>
      </c>
      <c r="I22" s="145">
        <f t="shared" si="1"/>
        <v>124.40505719057084</v>
      </c>
      <c r="J22" s="70"/>
    </row>
    <row r="23" spans="1:10" ht="27" customHeight="1">
      <c r="A23" s="139"/>
      <c r="B23" s="139">
        <v>3235</v>
      </c>
      <c r="C23" s="139" t="s">
        <v>217</v>
      </c>
      <c r="D23" s="68">
        <v>48007</v>
      </c>
      <c r="E23" s="69">
        <v>8129.2</v>
      </c>
      <c r="F23" s="69"/>
      <c r="G23" s="69"/>
      <c r="H23" s="69">
        <v>8192.2</v>
      </c>
      <c r="I23" s="145">
        <f t="shared" si="1"/>
        <v>100.7749840082665</v>
      </c>
      <c r="J23" s="70"/>
    </row>
    <row r="24" spans="1:10" ht="27" customHeight="1">
      <c r="A24" s="139"/>
      <c r="B24" s="139" t="s">
        <v>15</v>
      </c>
      <c r="C24" s="139" t="s">
        <v>16</v>
      </c>
      <c r="D24" s="68">
        <v>48007</v>
      </c>
      <c r="E24" s="69">
        <v>12500</v>
      </c>
      <c r="F24" s="69"/>
      <c r="G24" s="69"/>
      <c r="H24" s="69">
        <v>6809.67</v>
      </c>
      <c r="I24" s="145">
        <f t="shared" si="1"/>
        <v>54.47736</v>
      </c>
      <c r="J24" s="70"/>
    </row>
    <row r="25" spans="1:10" ht="27" customHeight="1">
      <c r="A25" s="139"/>
      <c r="B25" s="139" t="s">
        <v>27</v>
      </c>
      <c r="C25" s="139" t="s">
        <v>28</v>
      </c>
      <c r="D25" s="68">
        <v>48007</v>
      </c>
      <c r="E25" s="69">
        <v>5127.5</v>
      </c>
      <c r="F25" s="69"/>
      <c r="G25" s="69"/>
      <c r="H25" s="69">
        <v>4530</v>
      </c>
      <c r="I25" s="145">
        <f t="shared" si="1"/>
        <v>88.34714773281326</v>
      </c>
      <c r="J25" s="70"/>
    </row>
    <row r="26" spans="1:10" ht="27" customHeight="1">
      <c r="A26" s="139"/>
      <c r="B26" s="139" t="s">
        <v>17</v>
      </c>
      <c r="C26" s="139" t="s">
        <v>18</v>
      </c>
      <c r="D26" s="68">
        <v>48007</v>
      </c>
      <c r="E26" s="69">
        <v>12651</v>
      </c>
      <c r="F26" s="69"/>
      <c r="G26" s="69"/>
      <c r="H26" s="69">
        <v>21012.5</v>
      </c>
      <c r="I26" s="145">
        <f t="shared" si="1"/>
        <v>166.09358943957</v>
      </c>
      <c r="J26" s="70"/>
    </row>
    <row r="27" spans="1:10" ht="27" customHeight="1">
      <c r="A27" s="65"/>
      <c r="B27" s="136" t="s">
        <v>10</v>
      </c>
      <c r="C27" s="136" t="s">
        <v>11</v>
      </c>
      <c r="D27" s="65"/>
      <c r="E27" s="66">
        <f>SUM(E28:E31)</f>
        <v>3209.0299999999997</v>
      </c>
      <c r="F27" s="69">
        <v>3052.37</v>
      </c>
      <c r="G27" s="69">
        <v>5056.56</v>
      </c>
      <c r="H27" s="66">
        <f>SUM(H28:H31)</f>
        <v>5056.5599999999995</v>
      </c>
      <c r="I27" s="61">
        <f t="shared" si="1"/>
        <v>157.57284911639965</v>
      </c>
      <c r="J27" s="72">
        <f>H27/G27*100</f>
        <v>99.99999999999997</v>
      </c>
    </row>
    <row r="28" spans="1:10" ht="27" customHeight="1">
      <c r="A28" s="139"/>
      <c r="B28" s="139">
        <v>3293</v>
      </c>
      <c r="C28" s="139" t="s">
        <v>226</v>
      </c>
      <c r="D28" s="68">
        <v>48007</v>
      </c>
      <c r="E28" s="69">
        <v>950.19</v>
      </c>
      <c r="F28" s="69"/>
      <c r="G28" s="69"/>
      <c r="H28" s="69">
        <v>1304.19</v>
      </c>
      <c r="I28" s="145">
        <f t="shared" si="1"/>
        <v>137.25570675338616</v>
      </c>
      <c r="J28" s="70"/>
    </row>
    <row r="29" spans="1:10" ht="27" customHeight="1">
      <c r="A29" s="139"/>
      <c r="B29" s="139" t="s">
        <v>40</v>
      </c>
      <c r="C29" s="139" t="s">
        <v>58</v>
      </c>
      <c r="D29" s="68">
        <v>48007</v>
      </c>
      <c r="E29" s="69">
        <v>420</v>
      </c>
      <c r="F29" s="69"/>
      <c r="G29" s="69"/>
      <c r="H29" s="69">
        <v>490</v>
      </c>
      <c r="I29" s="145">
        <f t="shared" si="1"/>
        <v>116.66666666666667</v>
      </c>
      <c r="J29" s="70"/>
    </row>
    <row r="30" spans="1:10" ht="27" customHeight="1">
      <c r="A30" s="139"/>
      <c r="B30" s="139" t="s">
        <v>56</v>
      </c>
      <c r="C30" s="139" t="s">
        <v>57</v>
      </c>
      <c r="D30" s="68">
        <v>48007</v>
      </c>
      <c r="E30" s="69">
        <v>0</v>
      </c>
      <c r="F30" s="69"/>
      <c r="G30" s="69"/>
      <c r="H30" s="69">
        <v>410</v>
      </c>
      <c r="I30" s="145">
        <v>0</v>
      </c>
      <c r="J30" s="70"/>
    </row>
    <row r="31" spans="1:10" ht="27" customHeight="1">
      <c r="A31" s="139"/>
      <c r="B31" s="139" t="s">
        <v>14</v>
      </c>
      <c r="C31" s="139" t="s">
        <v>29</v>
      </c>
      <c r="D31" s="68">
        <v>48007</v>
      </c>
      <c r="E31" s="69">
        <v>1838.84</v>
      </c>
      <c r="F31" s="69"/>
      <c r="G31" s="69"/>
      <c r="H31" s="69">
        <v>2852.37</v>
      </c>
      <c r="I31" s="145">
        <f t="shared" si="1"/>
        <v>155.1179004154793</v>
      </c>
      <c r="J31" s="70"/>
    </row>
    <row r="32" spans="1:10" ht="27" customHeight="1">
      <c r="A32" s="65"/>
      <c r="B32" s="136">
        <v>34</v>
      </c>
      <c r="C32" s="136" t="s">
        <v>152</v>
      </c>
      <c r="D32" s="65"/>
      <c r="E32" s="71">
        <f>E33</f>
        <v>6123.13</v>
      </c>
      <c r="F32" s="71">
        <f>F33</f>
        <v>3400</v>
      </c>
      <c r="G32" s="71">
        <f>G33</f>
        <v>3610.31</v>
      </c>
      <c r="H32" s="71">
        <f>H33</f>
        <v>3610.31</v>
      </c>
      <c r="I32" s="61">
        <f t="shared" si="1"/>
        <v>58.96183814487035</v>
      </c>
      <c r="J32" s="72">
        <f>H32/G32*100</f>
        <v>100</v>
      </c>
    </row>
    <row r="33" spans="1:10" ht="27" customHeight="1">
      <c r="A33" s="65"/>
      <c r="B33" s="136" t="s">
        <v>30</v>
      </c>
      <c r="C33" s="136" t="s">
        <v>31</v>
      </c>
      <c r="D33" s="65"/>
      <c r="E33" s="66">
        <f>SUM(E34:E35)</f>
        <v>6123.13</v>
      </c>
      <c r="F33" s="69">
        <v>3400</v>
      </c>
      <c r="G33" s="69">
        <v>3610.31</v>
      </c>
      <c r="H33" s="66">
        <f>SUM(H34:H35)</f>
        <v>3610.31</v>
      </c>
      <c r="I33" s="61">
        <f t="shared" si="1"/>
        <v>58.96183814487035</v>
      </c>
      <c r="J33" s="72">
        <f>H33/G33*100</f>
        <v>100</v>
      </c>
    </row>
    <row r="34" spans="1:10" ht="27" customHeight="1">
      <c r="A34" s="139"/>
      <c r="B34" s="139" t="s">
        <v>32</v>
      </c>
      <c r="C34" s="139" t="s">
        <v>33</v>
      </c>
      <c r="D34" s="68">
        <v>48007</v>
      </c>
      <c r="E34" s="69">
        <v>6123.13</v>
      </c>
      <c r="F34" s="69"/>
      <c r="G34" s="69"/>
      <c r="H34" s="69">
        <v>3610.31</v>
      </c>
      <c r="I34" s="145">
        <f t="shared" si="1"/>
        <v>58.96183814487035</v>
      </c>
      <c r="J34" s="70"/>
    </row>
    <row r="35" spans="1:10" ht="27" customHeight="1">
      <c r="A35" s="139"/>
      <c r="B35" s="139">
        <v>3433</v>
      </c>
      <c r="C35" s="139" t="s">
        <v>237</v>
      </c>
      <c r="D35" s="68">
        <v>48007</v>
      </c>
      <c r="E35" s="69">
        <v>0</v>
      </c>
      <c r="F35" s="69"/>
      <c r="G35" s="69"/>
      <c r="H35" s="69">
        <v>0</v>
      </c>
      <c r="I35" s="145">
        <v>0</v>
      </c>
      <c r="J35" s="70"/>
    </row>
    <row r="36" spans="1:10" ht="27" customHeight="1">
      <c r="A36" s="136" t="s">
        <v>218</v>
      </c>
      <c r="B36" s="65" t="s">
        <v>3</v>
      </c>
      <c r="C36" s="136" t="s">
        <v>219</v>
      </c>
      <c r="D36" s="65"/>
      <c r="E36" s="66">
        <f>E37</f>
        <v>174498.14</v>
      </c>
      <c r="F36" s="66">
        <f>F37</f>
        <v>202658.01</v>
      </c>
      <c r="G36" s="66">
        <f>G37</f>
        <v>194397.44</v>
      </c>
      <c r="H36" s="66">
        <f>H37</f>
        <v>178355.64</v>
      </c>
      <c r="I36" s="61">
        <f t="shared" si="1"/>
        <v>102.21062528230959</v>
      </c>
      <c r="J36" s="72">
        <f>H36/G36*100</f>
        <v>91.74793659834204</v>
      </c>
    </row>
    <row r="37" spans="1:10" ht="27" customHeight="1">
      <c r="A37" s="65"/>
      <c r="B37" s="136">
        <v>3</v>
      </c>
      <c r="C37" s="136" t="s">
        <v>151</v>
      </c>
      <c r="D37" s="65"/>
      <c r="E37" s="66">
        <f>SUM(E38)</f>
        <v>174498.14</v>
      </c>
      <c r="F37" s="66">
        <f>SUM(F38)</f>
        <v>202658.01</v>
      </c>
      <c r="G37" s="66">
        <f>SUM(G38)</f>
        <v>194397.44</v>
      </c>
      <c r="H37" s="66">
        <f>SUM(H38)</f>
        <v>178355.64</v>
      </c>
      <c r="I37" s="61">
        <f t="shared" si="1"/>
        <v>102.21062528230959</v>
      </c>
      <c r="J37" s="72">
        <f>H37/G37*100</f>
        <v>91.74793659834204</v>
      </c>
    </row>
    <row r="38" spans="1:10" ht="27" customHeight="1">
      <c r="A38" s="65"/>
      <c r="B38" s="136">
        <v>32</v>
      </c>
      <c r="C38" s="136" t="s">
        <v>150</v>
      </c>
      <c r="D38" s="65"/>
      <c r="E38" s="66">
        <f>SUM(E39,E41,E43,E46)</f>
        <v>174498.14</v>
      </c>
      <c r="F38" s="66">
        <f>SUM(F39,F41,F43,F46)</f>
        <v>202658.01</v>
      </c>
      <c r="G38" s="66">
        <f>SUM(G39,G41,G43,G46)</f>
        <v>194397.44</v>
      </c>
      <c r="H38" s="66">
        <f>SUM(H39,H41,H43,H46)</f>
        <v>178355.64</v>
      </c>
      <c r="I38" s="61">
        <f t="shared" si="1"/>
        <v>102.21062528230959</v>
      </c>
      <c r="J38" s="72">
        <f>H38/G38*100</f>
        <v>91.74793659834204</v>
      </c>
    </row>
    <row r="39" spans="1:10" ht="27" customHeight="1">
      <c r="A39" s="65"/>
      <c r="B39" s="136">
        <v>321</v>
      </c>
      <c r="C39" s="136" t="s">
        <v>220</v>
      </c>
      <c r="D39" s="65"/>
      <c r="E39" s="71">
        <f>E40</f>
        <v>73663.25</v>
      </c>
      <c r="F39" s="69">
        <v>90184.1</v>
      </c>
      <c r="G39" s="69">
        <v>90184.1</v>
      </c>
      <c r="H39" s="71">
        <f>H40</f>
        <v>87814.46</v>
      </c>
      <c r="I39" s="61">
        <f t="shared" si="1"/>
        <v>119.2106783233159</v>
      </c>
      <c r="J39" s="72">
        <f>H39/G39*100</f>
        <v>97.37244148358745</v>
      </c>
    </row>
    <row r="40" spans="1:10" ht="27" customHeight="1">
      <c r="A40" s="139"/>
      <c r="B40" s="139">
        <v>3212</v>
      </c>
      <c r="C40" s="139" t="s">
        <v>221</v>
      </c>
      <c r="D40" s="68">
        <v>48007</v>
      </c>
      <c r="E40" s="69">
        <v>73663.25</v>
      </c>
      <c r="F40" s="69"/>
      <c r="G40" s="69"/>
      <c r="H40" s="69">
        <v>87814.46</v>
      </c>
      <c r="I40" s="145">
        <f t="shared" si="1"/>
        <v>119.2106783233159</v>
      </c>
      <c r="J40" s="70"/>
    </row>
    <row r="41" spans="1:10" ht="27" customHeight="1">
      <c r="A41" s="65"/>
      <c r="B41" s="136">
        <v>322</v>
      </c>
      <c r="C41" s="136" t="s">
        <v>222</v>
      </c>
      <c r="D41" s="65"/>
      <c r="E41" s="71">
        <f>E42</f>
        <v>74527.33</v>
      </c>
      <c r="F41" s="69">
        <v>78308.21</v>
      </c>
      <c r="G41" s="69">
        <v>70047.64</v>
      </c>
      <c r="H41" s="71">
        <f>H42</f>
        <v>56507.45</v>
      </c>
      <c r="I41" s="61">
        <f t="shared" si="1"/>
        <v>75.82111153049492</v>
      </c>
      <c r="J41" s="72">
        <f>H41/G41*100</f>
        <v>80.67002685600828</v>
      </c>
    </row>
    <row r="42" spans="1:10" ht="27" customHeight="1">
      <c r="A42" s="139"/>
      <c r="B42" s="139">
        <v>3223</v>
      </c>
      <c r="C42" s="139" t="s">
        <v>46</v>
      </c>
      <c r="D42" s="68">
        <v>48007</v>
      </c>
      <c r="E42" s="69">
        <v>74527.33</v>
      </c>
      <c r="F42" s="69"/>
      <c r="G42" s="69"/>
      <c r="H42" s="69">
        <v>56507.45</v>
      </c>
      <c r="I42" s="145">
        <f t="shared" si="1"/>
        <v>75.82111153049492</v>
      </c>
      <c r="J42" s="70"/>
    </row>
    <row r="43" spans="1:10" ht="27" customHeight="1">
      <c r="A43" s="65"/>
      <c r="B43" s="136" t="s">
        <v>12</v>
      </c>
      <c r="C43" s="136" t="s">
        <v>13</v>
      </c>
      <c r="D43" s="65"/>
      <c r="E43" s="66">
        <f>SUM(E44:E45)</f>
        <v>21162.5</v>
      </c>
      <c r="F43" s="69">
        <v>28725</v>
      </c>
      <c r="G43" s="69">
        <v>28725</v>
      </c>
      <c r="H43" s="66">
        <f>SUM(H44:H45)</f>
        <v>28725</v>
      </c>
      <c r="I43" s="61">
        <f t="shared" si="1"/>
        <v>135.73538098050795</v>
      </c>
      <c r="J43" s="72">
        <f>H43/G43*100</f>
        <v>100</v>
      </c>
    </row>
    <row r="44" spans="1:10" ht="27" customHeight="1">
      <c r="A44" s="139"/>
      <c r="B44" s="139">
        <v>3235</v>
      </c>
      <c r="C44" s="139" t="s">
        <v>217</v>
      </c>
      <c r="D44" s="68">
        <v>48007</v>
      </c>
      <c r="E44" s="69">
        <v>16162.5</v>
      </c>
      <c r="F44" s="69"/>
      <c r="G44" s="69"/>
      <c r="H44" s="69">
        <v>17925</v>
      </c>
      <c r="I44" s="145">
        <f t="shared" si="1"/>
        <v>110.9048723897912</v>
      </c>
      <c r="J44" s="70"/>
    </row>
    <row r="45" spans="1:10" ht="27" customHeight="1">
      <c r="A45" s="139"/>
      <c r="B45" s="139" t="s">
        <v>44</v>
      </c>
      <c r="C45" s="139" t="s">
        <v>60</v>
      </c>
      <c r="D45" s="68">
        <v>48007</v>
      </c>
      <c r="E45" s="69">
        <v>5000</v>
      </c>
      <c r="F45" s="69"/>
      <c r="G45" s="69"/>
      <c r="H45" s="69">
        <v>10800</v>
      </c>
      <c r="I45" s="145">
        <f t="shared" si="1"/>
        <v>216</v>
      </c>
      <c r="J45" s="70"/>
    </row>
    <row r="46" spans="1:10" ht="27" customHeight="1">
      <c r="A46" s="65"/>
      <c r="B46" s="136">
        <v>329</v>
      </c>
      <c r="C46" s="136" t="s">
        <v>29</v>
      </c>
      <c r="D46" s="65"/>
      <c r="E46" s="71">
        <f>E47</f>
        <v>5145.06</v>
      </c>
      <c r="F46" s="69">
        <v>5440.7</v>
      </c>
      <c r="G46" s="69">
        <v>5440.7</v>
      </c>
      <c r="H46" s="71">
        <f>H47</f>
        <v>5308.73</v>
      </c>
      <c r="I46" s="61">
        <f t="shared" si="1"/>
        <v>103.18110964692345</v>
      </c>
      <c r="J46" s="72">
        <f>H46/G46*100</f>
        <v>97.57439300090061</v>
      </c>
    </row>
    <row r="47" spans="1:10" ht="27" customHeight="1">
      <c r="A47" s="139"/>
      <c r="B47" s="139">
        <v>3292</v>
      </c>
      <c r="C47" s="139" t="s">
        <v>223</v>
      </c>
      <c r="D47" s="68">
        <v>48007</v>
      </c>
      <c r="E47" s="69">
        <v>5145.06</v>
      </c>
      <c r="F47" s="69"/>
      <c r="G47" s="69"/>
      <c r="H47" s="69">
        <v>5308.73</v>
      </c>
      <c r="I47" s="145">
        <f t="shared" si="1"/>
        <v>103.18110964692345</v>
      </c>
      <c r="J47" s="70"/>
    </row>
    <row r="48" spans="1:10" ht="27" customHeight="1">
      <c r="A48" s="136" t="s">
        <v>224</v>
      </c>
      <c r="B48" s="65" t="s">
        <v>3</v>
      </c>
      <c r="C48" s="136" t="s">
        <v>225</v>
      </c>
      <c r="D48" s="65"/>
      <c r="E48" s="66">
        <f>E49</f>
        <v>8195.22</v>
      </c>
      <c r="F48" s="66">
        <f>F49</f>
        <v>105793.43</v>
      </c>
      <c r="G48" s="66">
        <f>G49</f>
        <v>105793.43</v>
      </c>
      <c r="H48" s="66">
        <f>H49</f>
        <v>59213.21</v>
      </c>
      <c r="I48" s="61">
        <f t="shared" si="1"/>
        <v>722.5335012360864</v>
      </c>
      <c r="J48" s="72">
        <f>H48/G48*100</f>
        <v>55.97059288086227</v>
      </c>
    </row>
    <row r="49" spans="1:10" ht="27" customHeight="1">
      <c r="A49" s="65"/>
      <c r="B49" s="136">
        <v>3</v>
      </c>
      <c r="C49" s="136" t="s">
        <v>151</v>
      </c>
      <c r="D49" s="65"/>
      <c r="E49" s="66">
        <f>SUM(E50,E72)</f>
        <v>8195.22</v>
      </c>
      <c r="F49" s="66">
        <f>SUM(F50,F72)</f>
        <v>105793.43</v>
      </c>
      <c r="G49" s="66">
        <f>SUM(G50,G72)</f>
        <v>105793.43</v>
      </c>
      <c r="H49" s="66">
        <f>SUM(H50,H72)</f>
        <v>59213.21</v>
      </c>
      <c r="I49" s="61">
        <f t="shared" si="1"/>
        <v>722.5335012360864</v>
      </c>
      <c r="J49" s="72">
        <f>H49/G49*100</f>
        <v>55.97059288086227</v>
      </c>
    </row>
    <row r="50" spans="1:10" ht="27" customHeight="1">
      <c r="A50" s="65"/>
      <c r="B50" s="136">
        <v>32</v>
      </c>
      <c r="C50" s="136" t="s">
        <v>150</v>
      </c>
      <c r="D50" s="65"/>
      <c r="E50" s="66">
        <f>SUM(E51,E54,E60,E68)</f>
        <v>8191.73</v>
      </c>
      <c r="F50" s="66">
        <f>SUM(F51,F54,F60,F68)</f>
        <v>105673.43</v>
      </c>
      <c r="G50" s="66">
        <f>SUM(G51,G54,G60,G68)</f>
        <v>105673.43</v>
      </c>
      <c r="H50" s="66">
        <f>SUM(H51,H54,H60,H68)</f>
        <v>59212.76</v>
      </c>
      <c r="I50" s="61">
        <f t="shared" si="1"/>
        <v>722.8358356537631</v>
      </c>
      <c r="J50" s="72">
        <f>H50/G50*100</f>
        <v>56.03372579086342</v>
      </c>
    </row>
    <row r="51" spans="1:10" ht="27" customHeight="1">
      <c r="A51" s="65"/>
      <c r="B51" s="136" t="s">
        <v>5</v>
      </c>
      <c r="C51" s="136" t="s">
        <v>6</v>
      </c>
      <c r="D51" s="65"/>
      <c r="E51" s="66">
        <f>SUM(E52:E53)</f>
        <v>0</v>
      </c>
      <c r="F51" s="67">
        <v>6428</v>
      </c>
      <c r="G51" s="67">
        <v>6428</v>
      </c>
      <c r="H51" s="66">
        <f>SUM(H52:H53)</f>
        <v>2637.08</v>
      </c>
      <c r="I51" s="61">
        <v>0</v>
      </c>
      <c r="J51" s="72">
        <f>H51/G51*100</f>
        <v>41.02489110143124</v>
      </c>
    </row>
    <row r="52" spans="1:10" ht="27" customHeight="1">
      <c r="A52" s="139"/>
      <c r="B52" s="139" t="s">
        <v>8</v>
      </c>
      <c r="C52" s="139" t="s">
        <v>9</v>
      </c>
      <c r="D52" s="68">
        <v>47400</v>
      </c>
      <c r="E52" s="69">
        <v>0</v>
      </c>
      <c r="F52" s="69"/>
      <c r="G52" s="69"/>
      <c r="H52" s="69">
        <v>0</v>
      </c>
      <c r="I52" s="145">
        <v>0</v>
      </c>
      <c r="J52" s="70"/>
    </row>
    <row r="53" spans="1:10" ht="27" customHeight="1">
      <c r="A53" s="139"/>
      <c r="B53" s="139" t="s">
        <v>8</v>
      </c>
      <c r="C53" s="139" t="s">
        <v>9</v>
      </c>
      <c r="D53" s="68">
        <v>62400</v>
      </c>
      <c r="E53" s="69">
        <v>0</v>
      </c>
      <c r="F53" s="69"/>
      <c r="G53" s="69"/>
      <c r="H53" s="69">
        <v>2637.08</v>
      </c>
      <c r="I53" s="145">
        <v>0</v>
      </c>
      <c r="J53" s="70"/>
    </row>
    <row r="54" spans="1:10" ht="27" customHeight="1">
      <c r="A54" s="65"/>
      <c r="B54" s="136" t="s">
        <v>36</v>
      </c>
      <c r="C54" s="136" t="s">
        <v>37</v>
      </c>
      <c r="D54" s="65"/>
      <c r="E54" s="71">
        <f>SUM(E55:E59)</f>
        <v>5231.73</v>
      </c>
      <c r="F54" s="69">
        <v>74800</v>
      </c>
      <c r="G54" s="69">
        <v>74800</v>
      </c>
      <c r="H54" s="71">
        <f>SUM(H55:H59)</f>
        <v>51540.74</v>
      </c>
      <c r="I54" s="61">
        <f t="shared" si="1"/>
        <v>985.1567263601142</v>
      </c>
      <c r="J54" s="72">
        <f>H54/G54*100</f>
        <v>68.90473262032086</v>
      </c>
    </row>
    <row r="55" spans="1:10" ht="27" customHeight="1">
      <c r="A55" s="139"/>
      <c r="B55" s="139" t="s">
        <v>47</v>
      </c>
      <c r="C55" s="139" t="s">
        <v>48</v>
      </c>
      <c r="D55" s="68">
        <v>47400</v>
      </c>
      <c r="E55" s="69">
        <v>0</v>
      </c>
      <c r="F55" s="69"/>
      <c r="G55" s="69"/>
      <c r="H55" s="69">
        <v>0</v>
      </c>
      <c r="I55" s="145">
        <v>0</v>
      </c>
      <c r="J55" s="70"/>
    </row>
    <row r="56" spans="1:10" ht="27" customHeight="1">
      <c r="A56" s="139"/>
      <c r="B56" s="139">
        <v>3222</v>
      </c>
      <c r="C56" s="139" t="s">
        <v>59</v>
      </c>
      <c r="D56" s="68">
        <v>32400</v>
      </c>
      <c r="E56" s="69">
        <v>0</v>
      </c>
      <c r="F56" s="69"/>
      <c r="G56" s="69"/>
      <c r="H56" s="69">
        <v>61.6</v>
      </c>
      <c r="I56" s="145">
        <v>0</v>
      </c>
      <c r="J56" s="70"/>
    </row>
    <row r="57" spans="1:10" ht="27" customHeight="1">
      <c r="A57" s="139"/>
      <c r="B57" s="139">
        <v>3222</v>
      </c>
      <c r="C57" s="139" t="s">
        <v>59</v>
      </c>
      <c r="D57" s="68">
        <v>47400</v>
      </c>
      <c r="E57" s="69">
        <v>5059.73</v>
      </c>
      <c r="F57" s="69"/>
      <c r="G57" s="69"/>
      <c r="H57" s="69">
        <v>33487.36</v>
      </c>
      <c r="I57" s="145">
        <f t="shared" si="1"/>
        <v>661.8408492152744</v>
      </c>
      <c r="J57" s="70"/>
    </row>
    <row r="58" spans="1:10" ht="27" customHeight="1">
      <c r="A58" s="139"/>
      <c r="B58" s="139" t="s">
        <v>49</v>
      </c>
      <c r="C58" s="139" t="s">
        <v>50</v>
      </c>
      <c r="D58" s="68">
        <v>47400</v>
      </c>
      <c r="E58" s="69">
        <v>0</v>
      </c>
      <c r="F58" s="69"/>
      <c r="G58" s="69"/>
      <c r="H58" s="69">
        <v>0</v>
      </c>
      <c r="I58" s="145">
        <v>0</v>
      </c>
      <c r="J58" s="70"/>
    </row>
    <row r="59" spans="1:10" ht="27" customHeight="1">
      <c r="A59" s="139"/>
      <c r="B59" s="139" t="s">
        <v>51</v>
      </c>
      <c r="C59" s="139" t="s">
        <v>52</v>
      </c>
      <c r="D59" s="68">
        <v>47400</v>
      </c>
      <c r="E59" s="69">
        <v>172</v>
      </c>
      <c r="F59" s="69"/>
      <c r="G59" s="69"/>
      <c r="H59" s="69">
        <v>17991.78</v>
      </c>
      <c r="I59" s="145">
        <f t="shared" si="1"/>
        <v>10460.337209302324</v>
      </c>
      <c r="J59" s="70"/>
    </row>
    <row r="60" spans="1:10" ht="27" customHeight="1">
      <c r="A60" s="65"/>
      <c r="B60" s="136" t="s">
        <v>12</v>
      </c>
      <c r="C60" s="136" t="s">
        <v>13</v>
      </c>
      <c r="D60" s="65"/>
      <c r="E60" s="71">
        <f>SUM(E61:E67)</f>
        <v>640</v>
      </c>
      <c r="F60" s="69">
        <v>19700</v>
      </c>
      <c r="G60" s="69">
        <v>19700</v>
      </c>
      <c r="H60" s="71">
        <f>SUM(H61:H67)</f>
        <v>5034.9400000000005</v>
      </c>
      <c r="I60" s="61">
        <f t="shared" si="1"/>
        <v>786.709375</v>
      </c>
      <c r="J60" s="72">
        <f>H60/G60*100</f>
        <v>25.55807106598985</v>
      </c>
    </row>
    <row r="61" spans="1:10" ht="27" customHeight="1">
      <c r="A61" s="139"/>
      <c r="B61" s="139" t="s">
        <v>53</v>
      </c>
      <c r="C61" s="139" t="s">
        <v>54</v>
      </c>
      <c r="D61" s="68">
        <v>47400</v>
      </c>
      <c r="E61" s="69">
        <v>40</v>
      </c>
      <c r="F61" s="69"/>
      <c r="G61" s="69"/>
      <c r="H61" s="69">
        <v>824.63</v>
      </c>
      <c r="I61" s="145">
        <f t="shared" si="1"/>
        <v>2061.575</v>
      </c>
      <c r="J61" s="70"/>
    </row>
    <row r="62" spans="1:10" ht="27" customHeight="1">
      <c r="A62" s="139"/>
      <c r="B62" s="139" t="s">
        <v>19</v>
      </c>
      <c r="C62" s="139" t="s">
        <v>20</v>
      </c>
      <c r="D62" s="68">
        <v>47400</v>
      </c>
      <c r="E62" s="69">
        <v>0</v>
      </c>
      <c r="F62" s="69"/>
      <c r="G62" s="69"/>
      <c r="H62" s="69">
        <v>450.31</v>
      </c>
      <c r="I62" s="145">
        <v>0</v>
      </c>
      <c r="J62" s="70"/>
    </row>
    <row r="63" spans="1:10" ht="27" customHeight="1">
      <c r="A63" s="139"/>
      <c r="B63" s="139" t="s">
        <v>43</v>
      </c>
      <c r="C63" s="139" t="s">
        <v>55</v>
      </c>
      <c r="D63" s="68">
        <v>47400</v>
      </c>
      <c r="E63" s="69">
        <v>0</v>
      </c>
      <c r="F63" s="69"/>
      <c r="G63" s="69"/>
      <c r="H63" s="69">
        <v>0</v>
      </c>
      <c r="I63" s="145">
        <v>0</v>
      </c>
      <c r="J63" s="70"/>
    </row>
    <row r="64" spans="1:10" ht="27" customHeight="1">
      <c r="A64" s="139"/>
      <c r="B64" s="139">
        <v>3235</v>
      </c>
      <c r="C64" s="139" t="s">
        <v>217</v>
      </c>
      <c r="D64" s="68">
        <v>47400</v>
      </c>
      <c r="E64" s="69">
        <v>0</v>
      </c>
      <c r="F64" s="69"/>
      <c r="G64" s="69"/>
      <c r="H64" s="69">
        <v>0</v>
      </c>
      <c r="I64" s="145">
        <v>0</v>
      </c>
      <c r="J64" s="70"/>
    </row>
    <row r="65" spans="1:10" ht="27" customHeight="1">
      <c r="A65" s="139"/>
      <c r="B65" s="139" t="s">
        <v>27</v>
      </c>
      <c r="C65" s="139" t="s">
        <v>28</v>
      </c>
      <c r="D65" s="68">
        <v>47400</v>
      </c>
      <c r="E65" s="69">
        <v>0</v>
      </c>
      <c r="F65" s="69"/>
      <c r="G65" s="69"/>
      <c r="H65" s="69">
        <v>0</v>
      </c>
      <c r="I65" s="145">
        <v>0</v>
      </c>
      <c r="J65" s="70"/>
    </row>
    <row r="66" spans="1:10" ht="27" customHeight="1">
      <c r="A66" s="139"/>
      <c r="B66" s="139" t="s">
        <v>17</v>
      </c>
      <c r="C66" s="139" t="s">
        <v>18</v>
      </c>
      <c r="D66" s="68">
        <v>47400</v>
      </c>
      <c r="E66" s="69">
        <v>600</v>
      </c>
      <c r="F66" s="69"/>
      <c r="G66" s="69"/>
      <c r="H66" s="69">
        <v>3760</v>
      </c>
      <c r="I66" s="145">
        <f t="shared" si="1"/>
        <v>626.6666666666666</v>
      </c>
      <c r="J66" s="70"/>
    </row>
    <row r="67" spans="1:10" ht="27" customHeight="1">
      <c r="A67" s="139"/>
      <c r="B67" s="139" t="s">
        <v>17</v>
      </c>
      <c r="C67" s="139" t="s">
        <v>18</v>
      </c>
      <c r="D67" s="68">
        <v>62400</v>
      </c>
      <c r="E67" s="69">
        <v>0</v>
      </c>
      <c r="F67" s="69"/>
      <c r="G67" s="69"/>
      <c r="H67" s="69">
        <v>0</v>
      </c>
      <c r="I67" s="145">
        <v>0</v>
      </c>
      <c r="J67" s="70"/>
    </row>
    <row r="68" spans="1:10" ht="27" customHeight="1">
      <c r="A68" s="65"/>
      <c r="B68" s="136" t="s">
        <v>10</v>
      </c>
      <c r="C68" s="136" t="s">
        <v>11</v>
      </c>
      <c r="D68" s="65"/>
      <c r="E68" s="71">
        <f>SUM(E69:E71)</f>
        <v>2320</v>
      </c>
      <c r="F68" s="69">
        <v>4745.43</v>
      </c>
      <c r="G68" s="69">
        <v>4745.43</v>
      </c>
      <c r="H68" s="71">
        <f>SUM(H69:H71)</f>
        <v>0</v>
      </c>
      <c r="I68" s="61">
        <f t="shared" si="1"/>
        <v>0</v>
      </c>
      <c r="J68" s="72">
        <f>H68/G68*100</f>
        <v>0</v>
      </c>
    </row>
    <row r="69" spans="1:10" ht="27" customHeight="1">
      <c r="A69" s="139"/>
      <c r="B69" s="139">
        <v>3293</v>
      </c>
      <c r="C69" s="139" t="s">
        <v>226</v>
      </c>
      <c r="D69" s="68">
        <v>47400</v>
      </c>
      <c r="E69" s="69">
        <v>0</v>
      </c>
      <c r="F69" s="69"/>
      <c r="G69" s="69"/>
      <c r="H69" s="69">
        <v>0</v>
      </c>
      <c r="I69" s="145">
        <v>0</v>
      </c>
      <c r="J69" s="70"/>
    </row>
    <row r="70" spans="1:10" ht="27" customHeight="1">
      <c r="A70" s="139"/>
      <c r="B70" s="139" t="s">
        <v>14</v>
      </c>
      <c r="C70" s="139" t="s">
        <v>29</v>
      </c>
      <c r="D70" s="68">
        <v>47400</v>
      </c>
      <c r="E70" s="69">
        <v>2320</v>
      </c>
      <c r="F70" s="69"/>
      <c r="G70" s="69"/>
      <c r="H70" s="69">
        <v>0</v>
      </c>
      <c r="I70" s="145">
        <f aca="true" t="shared" si="2" ref="I70:I131">H70/E70*100</f>
        <v>0</v>
      </c>
      <c r="J70" s="70"/>
    </row>
    <row r="71" spans="1:10" ht="27" customHeight="1">
      <c r="A71" s="139"/>
      <c r="B71" s="139" t="s">
        <v>14</v>
      </c>
      <c r="C71" s="139" t="s">
        <v>29</v>
      </c>
      <c r="D71" s="68">
        <v>62400</v>
      </c>
      <c r="E71" s="69">
        <v>0</v>
      </c>
      <c r="F71" s="69"/>
      <c r="G71" s="69"/>
      <c r="H71" s="69">
        <v>0</v>
      </c>
      <c r="I71" s="145">
        <v>0</v>
      </c>
      <c r="J71" s="70"/>
    </row>
    <row r="72" spans="1:10" ht="27" customHeight="1">
      <c r="A72" s="65"/>
      <c r="B72" s="136">
        <v>34</v>
      </c>
      <c r="C72" s="136" t="s">
        <v>152</v>
      </c>
      <c r="D72" s="65"/>
      <c r="E72" s="71">
        <f>E73</f>
        <v>3.49</v>
      </c>
      <c r="F72" s="71">
        <f>F73</f>
        <v>120</v>
      </c>
      <c r="G72" s="71">
        <f>G73</f>
        <v>120</v>
      </c>
      <c r="H72" s="71">
        <f>H73</f>
        <v>0.45</v>
      </c>
      <c r="I72" s="61">
        <f t="shared" si="2"/>
        <v>12.893982808022923</v>
      </c>
      <c r="J72" s="72">
        <f>H72/G72*100</f>
        <v>0.37500000000000006</v>
      </c>
    </row>
    <row r="73" spans="1:10" ht="27" customHeight="1">
      <c r="A73" s="65"/>
      <c r="B73" s="136" t="s">
        <v>30</v>
      </c>
      <c r="C73" s="136" t="s">
        <v>31</v>
      </c>
      <c r="D73" s="65"/>
      <c r="E73" s="66">
        <f>SUM(E74:E75)</f>
        <v>3.49</v>
      </c>
      <c r="F73" s="69">
        <v>120</v>
      </c>
      <c r="G73" s="69">
        <v>120</v>
      </c>
      <c r="H73" s="66">
        <f>SUM(H74:H75)</f>
        <v>0.45</v>
      </c>
      <c r="I73" s="61">
        <f t="shared" si="2"/>
        <v>12.893982808022923</v>
      </c>
      <c r="J73" s="72">
        <f>H73/G73*100</f>
        <v>0.37500000000000006</v>
      </c>
    </row>
    <row r="74" spans="1:10" ht="27" customHeight="1">
      <c r="A74" s="139"/>
      <c r="B74" s="139" t="s">
        <v>32</v>
      </c>
      <c r="C74" s="139" t="s">
        <v>33</v>
      </c>
      <c r="D74" s="68">
        <v>32400</v>
      </c>
      <c r="E74" s="69">
        <v>3.49</v>
      </c>
      <c r="F74" s="69"/>
      <c r="G74" s="69"/>
      <c r="H74" s="69">
        <v>0.45</v>
      </c>
      <c r="I74" s="145">
        <f t="shared" si="2"/>
        <v>12.893982808022923</v>
      </c>
      <c r="J74" s="70"/>
    </row>
    <row r="75" spans="1:10" ht="27" customHeight="1">
      <c r="A75" s="139"/>
      <c r="B75" s="139" t="s">
        <v>32</v>
      </c>
      <c r="C75" s="139" t="s">
        <v>33</v>
      </c>
      <c r="D75" s="68">
        <v>47400</v>
      </c>
      <c r="E75" s="69">
        <v>0</v>
      </c>
      <c r="F75" s="69"/>
      <c r="G75" s="69"/>
      <c r="H75" s="69">
        <v>0</v>
      </c>
      <c r="I75" s="145">
        <v>0</v>
      </c>
      <c r="J75" s="70"/>
    </row>
    <row r="76" spans="1:10" ht="27" customHeight="1">
      <c r="A76" s="136" t="s">
        <v>227</v>
      </c>
      <c r="B76" s="65" t="s">
        <v>3</v>
      </c>
      <c r="C76" s="136" t="s">
        <v>228</v>
      </c>
      <c r="D76" s="65"/>
      <c r="E76" s="66">
        <f>SUM(E77)</f>
        <v>3639481.4999999995</v>
      </c>
      <c r="F76" s="66">
        <f>SUM(F77)</f>
        <v>3793378.8</v>
      </c>
      <c r="G76" s="66">
        <f>SUM(G77)</f>
        <v>3793378.8</v>
      </c>
      <c r="H76" s="66">
        <f>SUM(H77)</f>
        <v>3765591.31</v>
      </c>
      <c r="I76" s="61">
        <f t="shared" si="2"/>
        <v>103.46504879884677</v>
      </c>
      <c r="J76" s="72">
        <f>H76/G76*100</f>
        <v>99.26747389424963</v>
      </c>
    </row>
    <row r="77" spans="1:10" ht="27" customHeight="1">
      <c r="A77" s="65"/>
      <c r="B77" s="136">
        <v>3</v>
      </c>
      <c r="C77" s="136" t="s">
        <v>151</v>
      </c>
      <c r="D77" s="65"/>
      <c r="E77" s="66">
        <f>SUM(E78,E86,E92)</f>
        <v>3639481.4999999995</v>
      </c>
      <c r="F77" s="66">
        <f>SUM(F78,F86,F92)</f>
        <v>3793378.8</v>
      </c>
      <c r="G77" s="66">
        <f>SUM(G78,G86,G92)</f>
        <v>3793378.8</v>
      </c>
      <c r="H77" s="66">
        <f>SUM(H78,H86,H92)</f>
        <v>3765591.31</v>
      </c>
      <c r="I77" s="61">
        <f t="shared" si="2"/>
        <v>103.46504879884677</v>
      </c>
      <c r="J77" s="72">
        <f>H77/G77*100</f>
        <v>99.26747389424963</v>
      </c>
    </row>
    <row r="78" spans="1:10" ht="27" customHeight="1">
      <c r="A78" s="65"/>
      <c r="B78" s="136">
        <v>31</v>
      </c>
      <c r="C78" s="136" t="s">
        <v>229</v>
      </c>
      <c r="D78" s="65"/>
      <c r="E78" s="66">
        <f>SUM(E79,E81,E83)</f>
        <v>3587120.0199999996</v>
      </c>
      <c r="F78" s="66">
        <f>SUM(F79,F81,F83)</f>
        <v>3762600.3</v>
      </c>
      <c r="G78" s="66">
        <f>SUM(G79,G81,G83)</f>
        <v>3762600.3</v>
      </c>
      <c r="H78" s="66">
        <f>SUM(H79,H81,H83)</f>
        <v>3735632.44</v>
      </c>
      <c r="I78" s="61">
        <f t="shared" si="2"/>
        <v>104.14015754064457</v>
      </c>
      <c r="J78" s="72">
        <f>H78/G78*100</f>
        <v>99.2832653524213</v>
      </c>
    </row>
    <row r="79" spans="1:10" ht="27" customHeight="1">
      <c r="A79" s="65"/>
      <c r="B79" s="136">
        <v>311</v>
      </c>
      <c r="C79" s="136" t="s">
        <v>230</v>
      </c>
      <c r="D79" s="65"/>
      <c r="E79" s="66">
        <f>SUM(E80:E80)</f>
        <v>2971851.53</v>
      </c>
      <c r="F79" s="67">
        <v>3112051</v>
      </c>
      <c r="G79" s="67">
        <v>3112051</v>
      </c>
      <c r="H79" s="66">
        <f>SUM(H80:H80)</f>
        <v>3096959.15</v>
      </c>
      <c r="I79" s="61">
        <f t="shared" si="2"/>
        <v>104.20975337216795</v>
      </c>
      <c r="J79" s="72">
        <f>H79/G79*100</f>
        <v>99.51505132788633</v>
      </c>
    </row>
    <row r="80" spans="1:10" ht="27" customHeight="1">
      <c r="A80" s="139"/>
      <c r="B80" s="139">
        <v>3111</v>
      </c>
      <c r="C80" s="139" t="s">
        <v>231</v>
      </c>
      <c r="D80" s="68">
        <v>53082</v>
      </c>
      <c r="E80" s="69">
        <v>2971851.53</v>
      </c>
      <c r="F80" s="69"/>
      <c r="G80" s="69"/>
      <c r="H80" s="69">
        <v>3096959.15</v>
      </c>
      <c r="I80" s="145">
        <f t="shared" si="2"/>
        <v>104.20975337216795</v>
      </c>
      <c r="J80" s="70"/>
    </row>
    <row r="81" spans="1:10" ht="27" customHeight="1">
      <c r="A81" s="65"/>
      <c r="B81" s="136">
        <v>312</v>
      </c>
      <c r="C81" s="136" t="s">
        <v>232</v>
      </c>
      <c r="D81" s="65"/>
      <c r="E81" s="71">
        <f>SUM(E82:E82)</f>
        <v>124640.05</v>
      </c>
      <c r="F81" s="69">
        <v>136938</v>
      </c>
      <c r="G81" s="69">
        <v>136938</v>
      </c>
      <c r="H81" s="71">
        <f>SUM(H82:H82)</f>
        <v>127555.69</v>
      </c>
      <c r="I81" s="61">
        <f t="shared" si="2"/>
        <v>102.33924809882538</v>
      </c>
      <c r="J81" s="72">
        <f>H81/G81*100</f>
        <v>93.14849786034556</v>
      </c>
    </row>
    <row r="82" spans="1:10" ht="27" customHeight="1">
      <c r="A82" s="139"/>
      <c r="B82" s="139">
        <v>3121</v>
      </c>
      <c r="C82" s="139" t="s">
        <v>232</v>
      </c>
      <c r="D82" s="68">
        <v>53082</v>
      </c>
      <c r="E82" s="69">
        <v>124640.05</v>
      </c>
      <c r="F82" s="69"/>
      <c r="G82" s="69"/>
      <c r="H82" s="69">
        <v>127555.69</v>
      </c>
      <c r="I82" s="145">
        <f t="shared" si="2"/>
        <v>102.33924809882538</v>
      </c>
      <c r="J82" s="70"/>
    </row>
    <row r="83" spans="1:10" ht="27" customHeight="1">
      <c r="A83" s="65"/>
      <c r="B83" s="136">
        <v>313</v>
      </c>
      <c r="C83" s="136" t="s">
        <v>233</v>
      </c>
      <c r="D83" s="65"/>
      <c r="E83" s="71">
        <f>SUM(E84:E85)</f>
        <v>490628.44</v>
      </c>
      <c r="F83" s="69">
        <v>513611.3</v>
      </c>
      <c r="G83" s="69">
        <v>513611.3</v>
      </c>
      <c r="H83" s="71">
        <f>SUM(H84:H85)</f>
        <v>511117.6</v>
      </c>
      <c r="I83" s="61">
        <f t="shared" si="2"/>
        <v>104.17610524167738</v>
      </c>
      <c r="J83" s="72">
        <f>H83/G83*100</f>
        <v>99.51447719316144</v>
      </c>
    </row>
    <row r="84" spans="1:10" ht="27" customHeight="1">
      <c r="A84" s="139"/>
      <c r="B84" s="139">
        <v>3132</v>
      </c>
      <c r="C84" s="139" t="s">
        <v>234</v>
      </c>
      <c r="D84" s="68">
        <v>53082</v>
      </c>
      <c r="E84" s="69">
        <v>489966.05</v>
      </c>
      <c r="F84" s="69"/>
      <c r="G84" s="69"/>
      <c r="H84" s="69">
        <v>510828.12</v>
      </c>
      <c r="I84" s="145">
        <f t="shared" si="2"/>
        <v>104.25786031501572</v>
      </c>
      <c r="J84" s="70"/>
    </row>
    <row r="85" spans="1:10" ht="27" customHeight="1">
      <c r="A85" s="139"/>
      <c r="B85" s="139">
        <v>3133</v>
      </c>
      <c r="C85" s="139" t="s">
        <v>235</v>
      </c>
      <c r="D85" s="68">
        <v>53082</v>
      </c>
      <c r="E85" s="69">
        <v>662.39</v>
      </c>
      <c r="F85" s="69"/>
      <c r="G85" s="69"/>
      <c r="H85" s="69">
        <v>289.48</v>
      </c>
      <c r="I85" s="145">
        <f t="shared" si="2"/>
        <v>43.70235057896406</v>
      </c>
      <c r="J85" s="70"/>
    </row>
    <row r="86" spans="1:10" ht="27" customHeight="1">
      <c r="A86" s="65"/>
      <c r="B86" s="136">
        <v>32</v>
      </c>
      <c r="C86" s="136" t="s">
        <v>150</v>
      </c>
      <c r="D86" s="65"/>
      <c r="E86" s="66">
        <f>SUM(E87,E89)</f>
        <v>39868.75</v>
      </c>
      <c r="F86" s="66">
        <f>SUM(F87,F89)</f>
        <v>23664.5</v>
      </c>
      <c r="G86" s="66">
        <f>SUM(G87,G89)</f>
        <v>23664.5</v>
      </c>
      <c r="H86" s="66">
        <f>SUM(H87,H89)</f>
        <v>23576.870000000003</v>
      </c>
      <c r="I86" s="61">
        <f t="shared" si="2"/>
        <v>59.136215707791195</v>
      </c>
      <c r="J86" s="72">
        <f>H86/G86*100</f>
        <v>99.62969849352406</v>
      </c>
    </row>
    <row r="87" spans="1:10" ht="27" customHeight="1">
      <c r="A87" s="65"/>
      <c r="B87" s="136">
        <v>323</v>
      </c>
      <c r="C87" s="136" t="s">
        <v>13</v>
      </c>
      <c r="D87" s="65"/>
      <c r="E87" s="66">
        <f>SUM(E88)</f>
        <v>1550</v>
      </c>
      <c r="F87" s="67">
        <v>580</v>
      </c>
      <c r="G87" s="67">
        <v>580</v>
      </c>
      <c r="H87" s="66">
        <f>SUM(H88)</f>
        <v>580</v>
      </c>
      <c r="I87" s="61">
        <f t="shared" si="2"/>
        <v>37.41935483870968</v>
      </c>
      <c r="J87" s="72">
        <f>H87/G87*100</f>
        <v>100</v>
      </c>
    </row>
    <row r="88" spans="1:10" ht="27" customHeight="1">
      <c r="A88" s="140"/>
      <c r="B88" s="139">
        <v>3236</v>
      </c>
      <c r="C88" s="139" t="s">
        <v>60</v>
      </c>
      <c r="D88" s="68">
        <v>53082</v>
      </c>
      <c r="E88" s="67">
        <v>1550</v>
      </c>
      <c r="F88" s="67"/>
      <c r="G88" s="67"/>
      <c r="H88" s="67">
        <v>580</v>
      </c>
      <c r="I88" s="145">
        <f t="shared" si="2"/>
        <v>37.41935483870968</v>
      </c>
      <c r="J88" s="70"/>
    </row>
    <row r="89" spans="1:10" ht="27" customHeight="1">
      <c r="A89" s="65"/>
      <c r="B89" s="136" t="s">
        <v>10</v>
      </c>
      <c r="C89" s="136" t="s">
        <v>11</v>
      </c>
      <c r="D89" s="65"/>
      <c r="E89" s="71">
        <f>SUM(E90:E91)</f>
        <v>38318.75</v>
      </c>
      <c r="F89" s="69">
        <v>23084.5</v>
      </c>
      <c r="G89" s="69">
        <v>23084.5</v>
      </c>
      <c r="H89" s="71">
        <f>SUM(H90:H91)</f>
        <v>22996.870000000003</v>
      </c>
      <c r="I89" s="61">
        <f t="shared" si="2"/>
        <v>60.01466644919263</v>
      </c>
      <c r="J89" s="72">
        <f>H89/G89*100</f>
        <v>99.62039463709417</v>
      </c>
    </row>
    <row r="90" spans="1:10" ht="27" customHeight="1">
      <c r="A90" s="139"/>
      <c r="B90" s="139">
        <v>3295</v>
      </c>
      <c r="C90" s="139" t="s">
        <v>57</v>
      </c>
      <c r="D90" s="68">
        <v>53082</v>
      </c>
      <c r="E90" s="69">
        <v>15037.5</v>
      </c>
      <c r="F90" s="69"/>
      <c r="G90" s="69"/>
      <c r="H90" s="69">
        <v>13075</v>
      </c>
      <c r="I90" s="145">
        <f t="shared" si="2"/>
        <v>86.94929343308395</v>
      </c>
      <c r="J90" s="70"/>
    </row>
    <row r="91" spans="1:10" ht="27" customHeight="1">
      <c r="A91" s="139"/>
      <c r="B91" s="139">
        <v>3296</v>
      </c>
      <c r="C91" s="139" t="s">
        <v>236</v>
      </c>
      <c r="D91" s="68">
        <v>53082</v>
      </c>
      <c r="E91" s="69">
        <v>23281.25</v>
      </c>
      <c r="F91" s="69"/>
      <c r="G91" s="69"/>
      <c r="H91" s="69">
        <v>9921.87</v>
      </c>
      <c r="I91" s="145">
        <f t="shared" si="2"/>
        <v>42.617428187919465</v>
      </c>
      <c r="J91" s="70"/>
    </row>
    <row r="92" spans="1:10" ht="27" customHeight="1">
      <c r="A92" s="65"/>
      <c r="B92" s="136">
        <v>34</v>
      </c>
      <c r="C92" s="136" t="s">
        <v>152</v>
      </c>
      <c r="D92" s="65"/>
      <c r="E92" s="71">
        <f>E93</f>
        <v>12492.73</v>
      </c>
      <c r="F92" s="71">
        <f>F93</f>
        <v>7114</v>
      </c>
      <c r="G92" s="71">
        <f>G93</f>
        <v>7114</v>
      </c>
      <c r="H92" s="71">
        <f>H93</f>
        <v>6382</v>
      </c>
      <c r="I92" s="61">
        <f t="shared" si="2"/>
        <v>51.08571144977919</v>
      </c>
      <c r="J92" s="72">
        <f>H92/G92*100</f>
        <v>89.71043013775653</v>
      </c>
    </row>
    <row r="93" spans="1:10" ht="27" customHeight="1">
      <c r="A93" s="65"/>
      <c r="B93" s="136" t="s">
        <v>30</v>
      </c>
      <c r="C93" s="136" t="s">
        <v>31</v>
      </c>
      <c r="D93" s="65"/>
      <c r="E93" s="71">
        <f>E94</f>
        <v>12492.73</v>
      </c>
      <c r="F93" s="69">
        <v>7114</v>
      </c>
      <c r="G93" s="69">
        <v>7114</v>
      </c>
      <c r="H93" s="71">
        <f>H94</f>
        <v>6382</v>
      </c>
      <c r="I93" s="61">
        <f t="shared" si="2"/>
        <v>51.08571144977919</v>
      </c>
      <c r="J93" s="72">
        <f>H93/G93*100</f>
        <v>89.71043013775653</v>
      </c>
    </row>
    <row r="94" spans="1:10" ht="27" customHeight="1">
      <c r="A94" s="139"/>
      <c r="B94" s="139">
        <v>3433</v>
      </c>
      <c r="C94" s="139" t="s">
        <v>237</v>
      </c>
      <c r="D94" s="68">
        <v>53082</v>
      </c>
      <c r="E94" s="69">
        <v>12492.73</v>
      </c>
      <c r="F94" s="69"/>
      <c r="G94" s="69"/>
      <c r="H94" s="69">
        <v>6382</v>
      </c>
      <c r="I94" s="145">
        <f t="shared" si="2"/>
        <v>51.08571144977919</v>
      </c>
      <c r="J94" s="70"/>
    </row>
    <row r="95" spans="1:10" ht="27" customHeight="1">
      <c r="A95" s="63">
        <v>2301</v>
      </c>
      <c r="B95" s="64" t="s">
        <v>2</v>
      </c>
      <c r="C95" s="63" t="s">
        <v>238</v>
      </c>
      <c r="D95" s="64"/>
      <c r="E95" s="57">
        <f>SUM(E96,E101,E113,E118,E129,E145,E152)</f>
        <v>56770.630000000005</v>
      </c>
      <c r="F95" s="57">
        <f>SUM(F96,F101,F113,F118,F129,F145,F152)</f>
        <v>201231.71000000002</v>
      </c>
      <c r="G95" s="57">
        <f>SUM(G96,G101,G113,G118,G129,G145,G152)</f>
        <v>201231.71000000002</v>
      </c>
      <c r="H95" s="57">
        <f>SUM(H96,H101,H113,H118,H129,H145,H152)</f>
        <v>132265.93000000002</v>
      </c>
      <c r="I95" s="146">
        <f t="shared" si="2"/>
        <v>232.98302308781848</v>
      </c>
      <c r="J95" s="146">
        <f>H95/G95*100</f>
        <v>65.72817474939711</v>
      </c>
    </row>
    <row r="96" spans="1:10" ht="27" customHeight="1">
      <c r="A96" s="136" t="s">
        <v>293</v>
      </c>
      <c r="B96" s="65" t="s">
        <v>3</v>
      </c>
      <c r="C96" s="136" t="s">
        <v>294</v>
      </c>
      <c r="D96" s="65"/>
      <c r="E96" s="66">
        <f aca="true" t="shared" si="3" ref="E96:H97">E97</f>
        <v>0</v>
      </c>
      <c r="F96" s="66">
        <f t="shared" si="3"/>
        <v>6775.08</v>
      </c>
      <c r="G96" s="66">
        <f t="shared" si="3"/>
        <v>6775.08</v>
      </c>
      <c r="H96" s="66">
        <f t="shared" si="3"/>
        <v>6775.08</v>
      </c>
      <c r="I96" s="61">
        <v>0</v>
      </c>
      <c r="J96" s="72">
        <f>H96/G96*100</f>
        <v>100</v>
      </c>
    </row>
    <row r="97" spans="1:10" ht="27" customHeight="1">
      <c r="A97" s="65"/>
      <c r="B97" s="136">
        <v>3</v>
      </c>
      <c r="C97" s="136" t="s">
        <v>151</v>
      </c>
      <c r="D97" s="65"/>
      <c r="E97" s="66">
        <f t="shared" si="3"/>
        <v>0</v>
      </c>
      <c r="F97" s="66">
        <f t="shared" si="3"/>
        <v>6775.08</v>
      </c>
      <c r="G97" s="66">
        <f t="shared" si="3"/>
        <v>6775.08</v>
      </c>
      <c r="H97" s="66">
        <f t="shared" si="3"/>
        <v>6775.08</v>
      </c>
      <c r="I97" s="61">
        <v>0</v>
      </c>
      <c r="J97" s="72">
        <f>H97/G97*100</f>
        <v>100</v>
      </c>
    </row>
    <row r="98" spans="1:10" ht="27" customHeight="1">
      <c r="A98" s="65"/>
      <c r="B98" s="136">
        <v>32</v>
      </c>
      <c r="C98" s="136" t="s">
        <v>150</v>
      </c>
      <c r="D98" s="65"/>
      <c r="E98" s="66">
        <f>SUM(E99)</f>
        <v>0</v>
      </c>
      <c r="F98" s="66">
        <f>SUM(F99)</f>
        <v>6775.08</v>
      </c>
      <c r="G98" s="66">
        <f>SUM(G99)</f>
        <v>6775.08</v>
      </c>
      <c r="H98" s="66">
        <f>SUM(H99)</f>
        <v>6775.08</v>
      </c>
      <c r="I98" s="61">
        <v>0</v>
      </c>
      <c r="J98" s="72">
        <f>H98/G98*100</f>
        <v>100</v>
      </c>
    </row>
    <row r="99" spans="1:10" ht="27" customHeight="1">
      <c r="A99" s="65"/>
      <c r="B99" s="136">
        <v>321</v>
      </c>
      <c r="C99" s="136" t="s">
        <v>6</v>
      </c>
      <c r="D99" s="65"/>
      <c r="E99" s="66">
        <f>SUM(E100)</f>
        <v>0</v>
      </c>
      <c r="F99" s="69">
        <v>6775.08</v>
      </c>
      <c r="G99" s="69">
        <v>6775.08</v>
      </c>
      <c r="H99" s="66">
        <f>SUM(H100)</f>
        <v>6775.08</v>
      </c>
      <c r="I99" s="61">
        <v>0</v>
      </c>
      <c r="J99" s="72">
        <f>H99/G99*100</f>
        <v>100</v>
      </c>
    </row>
    <row r="100" spans="1:10" ht="27" customHeight="1">
      <c r="A100" s="139"/>
      <c r="B100" s="139">
        <v>3212</v>
      </c>
      <c r="C100" s="139" t="s">
        <v>221</v>
      </c>
      <c r="D100" s="68">
        <v>11001</v>
      </c>
      <c r="E100" s="69">
        <v>0</v>
      </c>
      <c r="F100" s="69"/>
      <c r="G100" s="69"/>
      <c r="H100" s="69">
        <v>6775.08</v>
      </c>
      <c r="I100" s="145">
        <v>0</v>
      </c>
      <c r="J100" s="70"/>
    </row>
    <row r="101" spans="1:10" ht="27" customHeight="1">
      <c r="A101" s="136" t="s">
        <v>239</v>
      </c>
      <c r="B101" s="65" t="s">
        <v>3</v>
      </c>
      <c r="C101" s="136" t="s">
        <v>245</v>
      </c>
      <c r="D101" s="65"/>
      <c r="E101" s="66">
        <f aca="true" t="shared" si="4" ref="E101:H102">E102</f>
        <v>20000</v>
      </c>
      <c r="F101" s="66">
        <f t="shared" si="4"/>
        <v>20000</v>
      </c>
      <c r="G101" s="66">
        <f t="shared" si="4"/>
        <v>20000</v>
      </c>
      <c r="H101" s="66">
        <f t="shared" si="4"/>
        <v>20000</v>
      </c>
      <c r="I101" s="61">
        <f t="shared" si="2"/>
        <v>100</v>
      </c>
      <c r="J101" s="72">
        <f>H101/G101*100</f>
        <v>100</v>
      </c>
    </row>
    <row r="102" spans="1:10" ht="27" customHeight="1">
      <c r="A102" s="65"/>
      <c r="B102" s="136">
        <v>3</v>
      </c>
      <c r="C102" s="136" t="s">
        <v>151</v>
      </c>
      <c r="D102" s="65"/>
      <c r="E102" s="66">
        <f t="shared" si="4"/>
        <v>20000</v>
      </c>
      <c r="F102" s="66">
        <f t="shared" si="4"/>
        <v>20000</v>
      </c>
      <c r="G102" s="66">
        <f t="shared" si="4"/>
        <v>20000</v>
      </c>
      <c r="H102" s="66">
        <f t="shared" si="4"/>
        <v>20000</v>
      </c>
      <c r="I102" s="61">
        <f t="shared" si="2"/>
        <v>100</v>
      </c>
      <c r="J102" s="72">
        <f>H102/G102*100</f>
        <v>100</v>
      </c>
    </row>
    <row r="103" spans="1:10" ht="27" customHeight="1">
      <c r="A103" s="65"/>
      <c r="B103" s="136">
        <v>32</v>
      </c>
      <c r="C103" s="136" t="s">
        <v>150</v>
      </c>
      <c r="D103" s="65"/>
      <c r="E103" s="66">
        <f>SUM(E104,E107,E111)</f>
        <v>20000</v>
      </c>
      <c r="F103" s="66">
        <f>SUM(F104,F107,F111)</f>
        <v>20000</v>
      </c>
      <c r="G103" s="66">
        <f>SUM(G104,G107,G111)</f>
        <v>20000</v>
      </c>
      <c r="H103" s="66">
        <f>SUM(H104,H107,H111)</f>
        <v>20000</v>
      </c>
      <c r="I103" s="61">
        <f t="shared" si="2"/>
        <v>100</v>
      </c>
      <c r="J103" s="72">
        <f>H103/G103*100</f>
        <v>100</v>
      </c>
    </row>
    <row r="104" spans="1:10" ht="27" customHeight="1">
      <c r="A104" s="65"/>
      <c r="B104" s="136">
        <v>322</v>
      </c>
      <c r="C104" s="136" t="s">
        <v>222</v>
      </c>
      <c r="D104" s="65"/>
      <c r="E104" s="66">
        <f>SUM(E105:E106)</f>
        <v>5175.68</v>
      </c>
      <c r="F104" s="69">
        <v>3310.66</v>
      </c>
      <c r="G104" s="69">
        <v>3310.66</v>
      </c>
      <c r="H104" s="66">
        <f>SUM(H105:H106)</f>
        <v>3310.66</v>
      </c>
      <c r="I104" s="61">
        <f t="shared" si="2"/>
        <v>63.96570112526276</v>
      </c>
      <c r="J104" s="72">
        <f>H104/G104*100</f>
        <v>100</v>
      </c>
    </row>
    <row r="105" spans="1:10" ht="27" customHeight="1">
      <c r="A105" s="139"/>
      <c r="B105" s="139">
        <v>3222</v>
      </c>
      <c r="C105" s="139" t="s">
        <v>59</v>
      </c>
      <c r="D105" s="68">
        <v>55359</v>
      </c>
      <c r="E105" s="69">
        <v>5175.68</v>
      </c>
      <c r="F105" s="69"/>
      <c r="G105" s="69"/>
      <c r="H105" s="69">
        <v>1416.16</v>
      </c>
      <c r="I105" s="145">
        <f t="shared" si="2"/>
        <v>27.36181525905775</v>
      </c>
      <c r="J105" s="70"/>
    </row>
    <row r="106" spans="1:10" ht="27" customHeight="1">
      <c r="A106" s="139"/>
      <c r="B106" s="139">
        <v>3225</v>
      </c>
      <c r="C106" s="139" t="s">
        <v>52</v>
      </c>
      <c r="D106" s="68">
        <v>55359</v>
      </c>
      <c r="E106" s="69">
        <v>0</v>
      </c>
      <c r="F106" s="69"/>
      <c r="G106" s="69"/>
      <c r="H106" s="69">
        <v>1894.5</v>
      </c>
      <c r="I106" s="145">
        <v>0</v>
      </c>
      <c r="J106" s="70"/>
    </row>
    <row r="107" spans="1:10" ht="27" customHeight="1">
      <c r="A107" s="65"/>
      <c r="B107" s="136" t="s">
        <v>12</v>
      </c>
      <c r="C107" s="136" t="s">
        <v>13</v>
      </c>
      <c r="D107" s="65"/>
      <c r="E107" s="66">
        <f>SUM(E108:E110)</f>
        <v>14824.32</v>
      </c>
      <c r="F107" s="69">
        <v>15984.67</v>
      </c>
      <c r="G107" s="69">
        <v>15984.67</v>
      </c>
      <c r="H107" s="66">
        <f>SUM(H108:H110)</f>
        <v>15984.67</v>
      </c>
      <c r="I107" s="61">
        <f t="shared" si="2"/>
        <v>107.8273404783491</v>
      </c>
      <c r="J107" s="72">
        <f>H107/G107*100</f>
        <v>100</v>
      </c>
    </row>
    <row r="108" spans="1:10" ht="27" customHeight="1">
      <c r="A108" s="139"/>
      <c r="B108" s="139">
        <v>3231</v>
      </c>
      <c r="C108" s="139" t="s">
        <v>54</v>
      </c>
      <c r="D108" s="68">
        <v>55359</v>
      </c>
      <c r="E108" s="69">
        <v>312.5</v>
      </c>
      <c r="F108" s="69"/>
      <c r="G108" s="69"/>
      <c r="H108" s="69">
        <v>625</v>
      </c>
      <c r="I108" s="145">
        <f t="shared" si="2"/>
        <v>200</v>
      </c>
      <c r="J108" s="70"/>
    </row>
    <row r="109" spans="1:10" ht="27" customHeight="1">
      <c r="A109" s="139"/>
      <c r="B109" s="139">
        <v>3237</v>
      </c>
      <c r="C109" s="139" t="s">
        <v>16</v>
      </c>
      <c r="D109" s="68">
        <v>55359</v>
      </c>
      <c r="E109" s="69">
        <v>2372.17</v>
      </c>
      <c r="F109" s="69"/>
      <c r="G109" s="69"/>
      <c r="H109" s="69">
        <v>2372.17</v>
      </c>
      <c r="I109" s="145">
        <f t="shared" si="2"/>
        <v>100</v>
      </c>
      <c r="J109" s="70"/>
    </row>
    <row r="110" spans="1:10" ht="27" customHeight="1">
      <c r="A110" s="139"/>
      <c r="B110" s="139">
        <v>3239</v>
      </c>
      <c r="C110" s="139" t="s">
        <v>18</v>
      </c>
      <c r="D110" s="68">
        <v>55359</v>
      </c>
      <c r="E110" s="69">
        <v>12139.65</v>
      </c>
      <c r="F110" s="69"/>
      <c r="G110" s="69"/>
      <c r="H110" s="69">
        <v>12987.5</v>
      </c>
      <c r="I110" s="145">
        <f t="shared" si="2"/>
        <v>106.98413875194095</v>
      </c>
      <c r="J110" s="70"/>
    </row>
    <row r="111" spans="1:10" ht="27" customHeight="1">
      <c r="A111" s="65"/>
      <c r="B111" s="136">
        <v>329</v>
      </c>
      <c r="C111" s="136" t="s">
        <v>29</v>
      </c>
      <c r="D111" s="65"/>
      <c r="E111" s="66">
        <f>SUM(E112)</f>
        <v>0</v>
      </c>
      <c r="F111" s="69">
        <v>704.67</v>
      </c>
      <c r="G111" s="69">
        <v>704.67</v>
      </c>
      <c r="H111" s="66">
        <f>SUM(H112)</f>
        <v>704.67</v>
      </c>
      <c r="I111" s="61">
        <v>0</v>
      </c>
      <c r="J111" s="72">
        <f>H111/G111*100</f>
        <v>100</v>
      </c>
    </row>
    <row r="112" spans="1:10" ht="27" customHeight="1">
      <c r="A112" s="139"/>
      <c r="B112" s="139">
        <v>3293</v>
      </c>
      <c r="C112" s="139" t="s">
        <v>226</v>
      </c>
      <c r="D112" s="68">
        <v>55359</v>
      </c>
      <c r="E112" s="69">
        <v>0</v>
      </c>
      <c r="F112" s="69"/>
      <c r="G112" s="69"/>
      <c r="H112" s="69">
        <v>704.67</v>
      </c>
      <c r="I112" s="145">
        <v>0</v>
      </c>
      <c r="J112" s="70"/>
    </row>
    <row r="113" spans="1:10" ht="27" customHeight="1">
      <c r="A113" s="136" t="s">
        <v>240</v>
      </c>
      <c r="B113" s="65" t="s">
        <v>3</v>
      </c>
      <c r="C113" s="136" t="s">
        <v>246</v>
      </c>
      <c r="D113" s="65"/>
      <c r="E113" s="71">
        <f>SUM(E114)</f>
        <v>5625</v>
      </c>
      <c r="F113" s="71">
        <f>SUM(F114)</f>
        <v>10969.8</v>
      </c>
      <c r="G113" s="71">
        <f>SUM(G114)</f>
        <v>10969.8</v>
      </c>
      <c r="H113" s="71">
        <f>SUM(H114)</f>
        <v>5069.4</v>
      </c>
      <c r="I113" s="61">
        <f t="shared" si="2"/>
        <v>90.12266666666666</v>
      </c>
      <c r="J113" s="72">
        <f>H113/G113*100</f>
        <v>46.21232839249576</v>
      </c>
    </row>
    <row r="114" spans="1:10" ht="27" customHeight="1">
      <c r="A114" s="65"/>
      <c r="B114" s="136">
        <v>3</v>
      </c>
      <c r="C114" s="136" t="s">
        <v>151</v>
      </c>
      <c r="D114" s="65"/>
      <c r="E114" s="66">
        <f aca="true" t="shared" si="5" ref="E114:H115">E115</f>
        <v>5625</v>
      </c>
      <c r="F114" s="66">
        <f t="shared" si="5"/>
        <v>10969.8</v>
      </c>
      <c r="G114" s="66">
        <f t="shared" si="5"/>
        <v>10969.8</v>
      </c>
      <c r="H114" s="66">
        <f t="shared" si="5"/>
        <v>5069.4</v>
      </c>
      <c r="I114" s="61">
        <f t="shared" si="2"/>
        <v>90.12266666666666</v>
      </c>
      <c r="J114" s="72">
        <f>H114/G114*100</f>
        <v>46.21232839249576</v>
      </c>
    </row>
    <row r="115" spans="1:10" ht="27" customHeight="1">
      <c r="A115" s="65"/>
      <c r="B115" s="136">
        <v>32</v>
      </c>
      <c r="C115" s="136" t="s">
        <v>150</v>
      </c>
      <c r="D115" s="65"/>
      <c r="E115" s="66">
        <f t="shared" si="5"/>
        <v>5625</v>
      </c>
      <c r="F115" s="66">
        <f t="shared" si="5"/>
        <v>10969.8</v>
      </c>
      <c r="G115" s="66">
        <f t="shared" si="5"/>
        <v>10969.8</v>
      </c>
      <c r="H115" s="66">
        <f t="shared" si="5"/>
        <v>5069.4</v>
      </c>
      <c r="I115" s="61">
        <f t="shared" si="2"/>
        <v>90.12266666666666</v>
      </c>
      <c r="J115" s="72">
        <f>H115/G115*100</f>
        <v>46.21232839249576</v>
      </c>
    </row>
    <row r="116" spans="1:10" ht="27" customHeight="1">
      <c r="A116" s="65"/>
      <c r="B116" s="136">
        <v>323</v>
      </c>
      <c r="C116" s="136" t="s">
        <v>13</v>
      </c>
      <c r="D116" s="65"/>
      <c r="E116" s="71">
        <f>E117</f>
        <v>5625</v>
      </c>
      <c r="F116" s="69">
        <v>10969.8</v>
      </c>
      <c r="G116" s="69">
        <v>10969.8</v>
      </c>
      <c r="H116" s="71">
        <f>H117</f>
        <v>5069.4</v>
      </c>
      <c r="I116" s="61">
        <f t="shared" si="2"/>
        <v>90.12266666666666</v>
      </c>
      <c r="J116" s="72">
        <f>H116/G116*100</f>
        <v>46.21232839249576</v>
      </c>
    </row>
    <row r="117" spans="1:10" ht="27" customHeight="1">
      <c r="A117" s="139"/>
      <c r="B117" s="139">
        <v>3231</v>
      </c>
      <c r="C117" s="139" t="s">
        <v>54</v>
      </c>
      <c r="D117" s="68">
        <v>53082</v>
      </c>
      <c r="E117" s="69">
        <v>5625</v>
      </c>
      <c r="F117" s="69"/>
      <c r="G117" s="69"/>
      <c r="H117" s="69">
        <v>5069.4</v>
      </c>
      <c r="I117" s="145">
        <f t="shared" si="2"/>
        <v>90.12266666666666</v>
      </c>
      <c r="J117" s="70"/>
    </row>
    <row r="118" spans="1:10" ht="27" customHeight="1">
      <c r="A118" s="136" t="s">
        <v>295</v>
      </c>
      <c r="B118" s="65" t="s">
        <v>3</v>
      </c>
      <c r="C118" s="136" t="s">
        <v>296</v>
      </c>
      <c r="D118" s="65"/>
      <c r="E118" s="66">
        <f aca="true" t="shared" si="6" ref="E118:H119">E119</f>
        <v>0</v>
      </c>
      <c r="F118" s="66">
        <f t="shared" si="6"/>
        <v>750</v>
      </c>
      <c r="G118" s="66">
        <f t="shared" si="6"/>
        <v>750</v>
      </c>
      <c r="H118" s="66">
        <f t="shared" si="6"/>
        <v>0</v>
      </c>
      <c r="I118" s="61">
        <v>0</v>
      </c>
      <c r="J118" s="72">
        <f>H118/G118*100</f>
        <v>0</v>
      </c>
    </row>
    <row r="119" spans="1:10" ht="27" customHeight="1">
      <c r="A119" s="65"/>
      <c r="B119" s="136">
        <v>3</v>
      </c>
      <c r="C119" s="136" t="s">
        <v>151</v>
      </c>
      <c r="D119" s="65"/>
      <c r="E119" s="66">
        <f t="shared" si="6"/>
        <v>0</v>
      </c>
      <c r="F119" s="66">
        <f t="shared" si="6"/>
        <v>750</v>
      </c>
      <c r="G119" s="66">
        <f t="shared" si="6"/>
        <v>750</v>
      </c>
      <c r="H119" s="66">
        <f t="shared" si="6"/>
        <v>0</v>
      </c>
      <c r="I119" s="61">
        <v>0</v>
      </c>
      <c r="J119" s="72">
        <f>H119/G119*100</f>
        <v>0</v>
      </c>
    </row>
    <row r="120" spans="1:10" ht="27" customHeight="1">
      <c r="A120" s="65"/>
      <c r="B120" s="136">
        <v>32</v>
      </c>
      <c r="C120" s="136" t="s">
        <v>150</v>
      </c>
      <c r="D120" s="65"/>
      <c r="E120" s="66">
        <f>SUM(E121,E123,E125,E127)</f>
        <v>0</v>
      </c>
      <c r="F120" s="66">
        <f>SUM(F121,F123,F125,F127)</f>
        <v>750</v>
      </c>
      <c r="G120" s="66">
        <f>SUM(G121,G123,G125,G127)</f>
        <v>750</v>
      </c>
      <c r="H120" s="66">
        <f>SUM(H121,H123,H125,H127)</f>
        <v>0</v>
      </c>
      <c r="I120" s="61">
        <v>0</v>
      </c>
      <c r="J120" s="72">
        <f>H120/G120*100</f>
        <v>0</v>
      </c>
    </row>
    <row r="121" spans="1:10" ht="27" customHeight="1">
      <c r="A121" s="65"/>
      <c r="B121" s="136">
        <v>321</v>
      </c>
      <c r="C121" s="136" t="s">
        <v>6</v>
      </c>
      <c r="D121" s="65"/>
      <c r="E121" s="66">
        <f>SUM(E122)</f>
        <v>0</v>
      </c>
      <c r="F121" s="69">
        <v>400</v>
      </c>
      <c r="G121" s="69">
        <v>400</v>
      </c>
      <c r="H121" s="66">
        <f>SUM(H122:H123)</f>
        <v>0</v>
      </c>
      <c r="I121" s="61">
        <v>0</v>
      </c>
      <c r="J121" s="72">
        <f>H121/G121*100</f>
        <v>0</v>
      </c>
    </row>
    <row r="122" spans="1:10" ht="27" customHeight="1">
      <c r="A122" s="139"/>
      <c r="B122" s="139">
        <v>3211</v>
      </c>
      <c r="C122" s="139" t="s">
        <v>9</v>
      </c>
      <c r="D122" s="68">
        <v>53080</v>
      </c>
      <c r="E122" s="69">
        <v>0</v>
      </c>
      <c r="F122" s="69"/>
      <c r="G122" s="69"/>
      <c r="H122" s="69">
        <v>0</v>
      </c>
      <c r="I122" s="145">
        <v>0</v>
      </c>
      <c r="J122" s="70"/>
    </row>
    <row r="123" spans="1:10" ht="27" customHeight="1">
      <c r="A123" s="65"/>
      <c r="B123" s="136">
        <v>322</v>
      </c>
      <c r="C123" s="136" t="s">
        <v>222</v>
      </c>
      <c r="D123" s="65"/>
      <c r="E123" s="66">
        <f>SUM(E124:E124)</f>
        <v>0</v>
      </c>
      <c r="F123" s="69">
        <v>50</v>
      </c>
      <c r="G123" s="69">
        <v>50</v>
      </c>
      <c r="H123" s="66">
        <f>SUM(H124:H124)</f>
        <v>0</v>
      </c>
      <c r="I123" s="61">
        <v>0</v>
      </c>
      <c r="J123" s="72">
        <f>H123/G123*100</f>
        <v>0</v>
      </c>
    </row>
    <row r="124" spans="1:10" ht="27" customHeight="1">
      <c r="A124" s="139"/>
      <c r="B124" s="139">
        <v>3221</v>
      </c>
      <c r="C124" s="139" t="s">
        <v>48</v>
      </c>
      <c r="D124" s="68">
        <v>53080</v>
      </c>
      <c r="E124" s="69">
        <v>0</v>
      </c>
      <c r="F124" s="69"/>
      <c r="G124" s="69"/>
      <c r="H124" s="69">
        <v>0</v>
      </c>
      <c r="I124" s="145">
        <v>0</v>
      </c>
      <c r="J124" s="70"/>
    </row>
    <row r="125" spans="1:10" ht="27" customHeight="1">
      <c r="A125" s="65"/>
      <c r="B125" s="136" t="s">
        <v>12</v>
      </c>
      <c r="C125" s="136" t="s">
        <v>13</v>
      </c>
      <c r="D125" s="65"/>
      <c r="E125" s="66">
        <f>SUM(E126:E126)</f>
        <v>0</v>
      </c>
      <c r="F125" s="69">
        <v>250</v>
      </c>
      <c r="G125" s="69">
        <v>250</v>
      </c>
      <c r="H125" s="66">
        <f>SUM(H126:H126)</f>
        <v>0</v>
      </c>
      <c r="I125" s="61">
        <v>0</v>
      </c>
      <c r="J125" s="72">
        <f>H125/G125*100</f>
        <v>0</v>
      </c>
    </row>
    <row r="126" spans="1:10" ht="27" customHeight="1">
      <c r="A126" s="139"/>
      <c r="B126" s="139">
        <v>3237</v>
      </c>
      <c r="C126" s="139" t="s">
        <v>16</v>
      </c>
      <c r="D126" s="68">
        <v>53080</v>
      </c>
      <c r="E126" s="69">
        <v>0</v>
      </c>
      <c r="F126" s="69"/>
      <c r="G126" s="69"/>
      <c r="H126" s="69">
        <v>0</v>
      </c>
      <c r="I126" s="145">
        <v>0</v>
      </c>
      <c r="J126" s="70"/>
    </row>
    <row r="127" spans="1:10" ht="27" customHeight="1">
      <c r="A127" s="65"/>
      <c r="B127" s="136">
        <v>329</v>
      </c>
      <c r="C127" s="136" t="s">
        <v>29</v>
      </c>
      <c r="D127" s="65"/>
      <c r="E127" s="66">
        <f>SUM(E128)</f>
        <v>0</v>
      </c>
      <c r="F127" s="69">
        <v>50</v>
      </c>
      <c r="G127" s="69">
        <v>50</v>
      </c>
      <c r="H127" s="66">
        <f>SUM(H128)</f>
        <v>0</v>
      </c>
      <c r="I127" s="61">
        <v>0</v>
      </c>
      <c r="J127" s="72">
        <f>H127/G127*100</f>
        <v>0</v>
      </c>
    </row>
    <row r="128" spans="1:10" ht="27" customHeight="1">
      <c r="A128" s="139"/>
      <c r="B128" s="139">
        <v>3293</v>
      </c>
      <c r="C128" s="139" t="s">
        <v>226</v>
      </c>
      <c r="D128" s="68">
        <v>53080</v>
      </c>
      <c r="E128" s="69">
        <v>0</v>
      </c>
      <c r="F128" s="69"/>
      <c r="G128" s="69"/>
      <c r="H128" s="69">
        <v>0</v>
      </c>
      <c r="I128" s="145">
        <v>0</v>
      </c>
      <c r="J128" s="70"/>
    </row>
    <row r="129" spans="1:10" ht="27" customHeight="1">
      <c r="A129" s="136" t="s">
        <v>241</v>
      </c>
      <c r="B129" s="65" t="s">
        <v>3</v>
      </c>
      <c r="C129" s="136" t="s">
        <v>247</v>
      </c>
      <c r="D129" s="65"/>
      <c r="E129" s="71">
        <f>SUM(E130)</f>
        <v>21668.13</v>
      </c>
      <c r="F129" s="71">
        <f>SUM(F130)</f>
        <v>152086.83000000002</v>
      </c>
      <c r="G129" s="71">
        <f>SUM(G130)</f>
        <v>152086.83000000002</v>
      </c>
      <c r="H129" s="71">
        <f>SUM(H130)</f>
        <v>90421.45000000001</v>
      </c>
      <c r="I129" s="61">
        <f t="shared" si="2"/>
        <v>417.3015853236989</v>
      </c>
      <c r="J129" s="72">
        <f>H129/G129*100</f>
        <v>59.45383305050148</v>
      </c>
    </row>
    <row r="130" spans="1:10" ht="27" customHeight="1">
      <c r="A130" s="65"/>
      <c r="B130" s="136">
        <v>3</v>
      </c>
      <c r="C130" s="136" t="s">
        <v>151</v>
      </c>
      <c r="D130" s="65"/>
      <c r="E130" s="66">
        <f>SUM(E131,E142)</f>
        <v>21668.13</v>
      </c>
      <c r="F130" s="66">
        <f>SUM(F131,F142)</f>
        <v>152086.83000000002</v>
      </c>
      <c r="G130" s="66">
        <f>SUM(G131,G142)</f>
        <v>152086.83000000002</v>
      </c>
      <c r="H130" s="66">
        <f>SUM(H131,H142)</f>
        <v>90421.45000000001</v>
      </c>
      <c r="I130" s="61">
        <f t="shared" si="2"/>
        <v>417.3015853236989</v>
      </c>
      <c r="J130" s="72">
        <f>H130/G130*100</f>
        <v>59.45383305050148</v>
      </c>
    </row>
    <row r="131" spans="1:10" ht="27" customHeight="1">
      <c r="A131" s="65"/>
      <c r="B131" s="136">
        <v>32</v>
      </c>
      <c r="C131" s="136" t="s">
        <v>150</v>
      </c>
      <c r="D131" s="65"/>
      <c r="E131" s="66">
        <f>SUM(E132,E134,E136,E138,E140,)</f>
        <v>21667.23</v>
      </c>
      <c r="F131" s="66">
        <f>SUM(F132,F134,F136,F138,F140,)</f>
        <v>151986.83000000002</v>
      </c>
      <c r="G131" s="66">
        <f>SUM(G132,G134,G136,G138,G140,)</f>
        <v>151986.83000000002</v>
      </c>
      <c r="H131" s="66">
        <f>SUM(H132,H134,H136,H138,H140,)</f>
        <v>90378.76000000001</v>
      </c>
      <c r="I131" s="61">
        <f t="shared" si="2"/>
        <v>417.12189329231296</v>
      </c>
      <c r="J131" s="72">
        <f>H131/G131*100</f>
        <v>59.46486284370823</v>
      </c>
    </row>
    <row r="132" spans="1:10" ht="27" customHeight="1">
      <c r="A132" s="65"/>
      <c r="B132" s="136" t="s">
        <v>5</v>
      </c>
      <c r="C132" s="136" t="s">
        <v>6</v>
      </c>
      <c r="D132" s="65"/>
      <c r="E132" s="71">
        <f>E133</f>
        <v>0</v>
      </c>
      <c r="F132" s="69">
        <v>46236</v>
      </c>
      <c r="G132" s="69">
        <v>46236</v>
      </c>
      <c r="H132" s="71">
        <f>H133</f>
        <v>26494.7</v>
      </c>
      <c r="I132" s="61">
        <v>0</v>
      </c>
      <c r="J132" s="72">
        <f>H132/G132*100</f>
        <v>57.30318366640713</v>
      </c>
    </row>
    <row r="133" spans="1:10" ht="27" customHeight="1">
      <c r="A133" s="139"/>
      <c r="B133" s="139" t="s">
        <v>8</v>
      </c>
      <c r="C133" s="139" t="s">
        <v>9</v>
      </c>
      <c r="D133" s="68">
        <v>51999</v>
      </c>
      <c r="E133" s="69">
        <v>0</v>
      </c>
      <c r="F133" s="69"/>
      <c r="G133" s="69"/>
      <c r="H133" s="69">
        <v>26494.7</v>
      </c>
      <c r="I133" s="145">
        <v>0</v>
      </c>
      <c r="J133" s="70"/>
    </row>
    <row r="134" spans="1:10" ht="27" customHeight="1">
      <c r="A134" s="65"/>
      <c r="B134" s="136">
        <v>322</v>
      </c>
      <c r="C134" s="136" t="s">
        <v>222</v>
      </c>
      <c r="D134" s="65"/>
      <c r="E134" s="71">
        <f>SUM(E135:E135)</f>
        <v>0</v>
      </c>
      <c r="F134" s="69">
        <v>10000</v>
      </c>
      <c r="G134" s="69">
        <v>10000</v>
      </c>
      <c r="H134" s="71">
        <f>SUM(H135:H135)</f>
        <v>1424.45</v>
      </c>
      <c r="I134" s="61">
        <v>0</v>
      </c>
      <c r="J134" s="72">
        <f>H134/G134*100</f>
        <v>14.244500000000002</v>
      </c>
    </row>
    <row r="135" spans="1:10" ht="27" customHeight="1">
      <c r="A135" s="139"/>
      <c r="B135" s="139">
        <v>3222</v>
      </c>
      <c r="C135" s="139" t="s">
        <v>59</v>
      </c>
      <c r="D135" s="68">
        <v>51999</v>
      </c>
      <c r="E135" s="69">
        <v>0</v>
      </c>
      <c r="F135" s="69"/>
      <c r="G135" s="69"/>
      <c r="H135" s="69">
        <v>1424.45</v>
      </c>
      <c r="I135" s="145">
        <v>0</v>
      </c>
      <c r="J135" s="70"/>
    </row>
    <row r="136" spans="1:10" ht="27" customHeight="1">
      <c r="A136" s="65"/>
      <c r="B136" s="136">
        <v>323</v>
      </c>
      <c r="C136" s="136" t="s">
        <v>13</v>
      </c>
      <c r="D136" s="65"/>
      <c r="E136" s="71">
        <f>SUM(E137:E137)</f>
        <v>0</v>
      </c>
      <c r="F136" s="69">
        <v>15000</v>
      </c>
      <c r="G136" s="69">
        <v>15000</v>
      </c>
      <c r="H136" s="71">
        <f>SUM(H137:H137)</f>
        <v>8800</v>
      </c>
      <c r="I136" s="61">
        <v>0</v>
      </c>
      <c r="J136" s="72">
        <f>H136/G136*100</f>
        <v>58.666666666666664</v>
      </c>
    </row>
    <row r="137" spans="1:10" ht="27" customHeight="1">
      <c r="A137" s="139"/>
      <c r="B137" s="139">
        <v>3231</v>
      </c>
      <c r="C137" s="139" t="s">
        <v>54</v>
      </c>
      <c r="D137" s="68">
        <v>51999</v>
      </c>
      <c r="E137" s="69">
        <v>0</v>
      </c>
      <c r="F137" s="69"/>
      <c r="G137" s="69"/>
      <c r="H137" s="69">
        <v>8800</v>
      </c>
      <c r="I137" s="145">
        <v>0</v>
      </c>
      <c r="J137" s="70"/>
    </row>
    <row r="138" spans="1:10" ht="27" customHeight="1">
      <c r="A138" s="65"/>
      <c r="B138" s="136">
        <v>324</v>
      </c>
      <c r="C138" s="136" t="s">
        <v>243</v>
      </c>
      <c r="D138" s="65"/>
      <c r="E138" s="71">
        <f>SUM(E139:E139)</f>
        <v>0</v>
      </c>
      <c r="F138" s="69">
        <v>55000</v>
      </c>
      <c r="G138" s="69">
        <v>55000</v>
      </c>
      <c r="H138" s="71">
        <f>SUM(H139:H139)</f>
        <v>36630.33</v>
      </c>
      <c r="I138" s="61">
        <v>0</v>
      </c>
      <c r="J138" s="72">
        <f>H138/G138*100</f>
        <v>66.6006</v>
      </c>
    </row>
    <row r="139" spans="1:10" ht="27" customHeight="1">
      <c r="A139" s="139"/>
      <c r="B139" s="139">
        <v>3241</v>
      </c>
      <c r="C139" s="139" t="s">
        <v>289</v>
      </c>
      <c r="D139" s="68">
        <v>51999</v>
      </c>
      <c r="E139" s="69">
        <v>0</v>
      </c>
      <c r="F139" s="69"/>
      <c r="G139" s="69"/>
      <c r="H139" s="69">
        <v>36630.33</v>
      </c>
      <c r="I139" s="145">
        <v>0</v>
      </c>
      <c r="J139" s="70"/>
    </row>
    <row r="140" spans="1:10" ht="27" customHeight="1">
      <c r="A140" s="65"/>
      <c r="B140" s="136">
        <v>329</v>
      </c>
      <c r="C140" s="136" t="s">
        <v>29</v>
      </c>
      <c r="D140" s="65"/>
      <c r="E140" s="71">
        <f>SUM(E141:E141)</f>
        <v>21667.23</v>
      </c>
      <c r="F140" s="69">
        <v>25750.83</v>
      </c>
      <c r="G140" s="69">
        <v>25750.83</v>
      </c>
      <c r="H140" s="71">
        <f>SUM(H141:H141)</f>
        <v>17029.28</v>
      </c>
      <c r="I140" s="61">
        <f aca="true" t="shared" si="7" ref="I140:I198">H140/E140*100</f>
        <v>78.5946334626069</v>
      </c>
      <c r="J140" s="72">
        <f>H140/G140*100</f>
        <v>66.13099461260083</v>
      </c>
    </row>
    <row r="141" spans="1:10" ht="27" customHeight="1">
      <c r="A141" s="139"/>
      <c r="B141" s="139">
        <v>3299</v>
      </c>
      <c r="C141" s="139" t="s">
        <v>29</v>
      </c>
      <c r="D141" s="68">
        <v>51999</v>
      </c>
      <c r="E141" s="69">
        <v>21667.23</v>
      </c>
      <c r="F141" s="69"/>
      <c r="G141" s="69"/>
      <c r="H141" s="69">
        <v>17029.28</v>
      </c>
      <c r="I141" s="145">
        <f t="shared" si="7"/>
        <v>78.5946334626069</v>
      </c>
      <c r="J141" s="70"/>
    </row>
    <row r="142" spans="1:10" s="88" customFormat="1" ht="27" customHeight="1">
      <c r="A142" s="136"/>
      <c r="B142" s="136">
        <v>34</v>
      </c>
      <c r="C142" s="136" t="s">
        <v>152</v>
      </c>
      <c r="D142" s="87"/>
      <c r="E142" s="66">
        <f>SUM(E143:E143)</f>
        <v>0.9</v>
      </c>
      <c r="F142" s="66">
        <f>SUM(F143:F143)</f>
        <v>100</v>
      </c>
      <c r="G142" s="66">
        <f>SUM(G143:G143)</f>
        <v>100</v>
      </c>
      <c r="H142" s="66">
        <f>SUM(H143:H143)</f>
        <v>42.69</v>
      </c>
      <c r="I142" s="61">
        <f t="shared" si="7"/>
        <v>4743.333333333333</v>
      </c>
      <c r="J142" s="72">
        <f>H142/G142*100</f>
        <v>42.69</v>
      </c>
    </row>
    <row r="143" spans="1:10" s="88" customFormat="1" ht="27" customHeight="1">
      <c r="A143" s="136"/>
      <c r="B143" s="136">
        <v>343</v>
      </c>
      <c r="C143" s="136" t="s">
        <v>31</v>
      </c>
      <c r="D143" s="87"/>
      <c r="E143" s="66">
        <f>SUM(E144:E144)</f>
        <v>0.9</v>
      </c>
      <c r="F143" s="69">
        <v>100</v>
      </c>
      <c r="G143" s="69">
        <v>100</v>
      </c>
      <c r="H143" s="66">
        <f>SUM(H144:H144)</f>
        <v>42.69</v>
      </c>
      <c r="I143" s="61">
        <f t="shared" si="7"/>
        <v>4743.333333333333</v>
      </c>
      <c r="J143" s="72">
        <f>H143/G143*100</f>
        <v>42.69</v>
      </c>
    </row>
    <row r="144" spans="1:10" ht="27" customHeight="1">
      <c r="A144" s="139"/>
      <c r="B144" s="139">
        <v>3431</v>
      </c>
      <c r="C144" s="139" t="s">
        <v>33</v>
      </c>
      <c r="D144" s="68">
        <v>51999</v>
      </c>
      <c r="E144" s="69">
        <v>0.9</v>
      </c>
      <c r="F144" s="69"/>
      <c r="G144" s="69"/>
      <c r="H144" s="69">
        <v>42.69</v>
      </c>
      <c r="I144" s="145">
        <f t="shared" si="7"/>
        <v>4743.333333333333</v>
      </c>
      <c r="J144" s="70"/>
    </row>
    <row r="145" spans="1:10" ht="27" customHeight="1">
      <c r="A145" s="136" t="s">
        <v>242</v>
      </c>
      <c r="B145" s="65" t="s">
        <v>3</v>
      </c>
      <c r="C145" s="136" t="s">
        <v>248</v>
      </c>
      <c r="D145" s="65"/>
      <c r="E145" s="66">
        <f aca="true" t="shared" si="8" ref="E145:H146">SUM(E146)</f>
        <v>0</v>
      </c>
      <c r="F145" s="66">
        <f t="shared" si="8"/>
        <v>650</v>
      </c>
      <c r="G145" s="66">
        <f t="shared" si="8"/>
        <v>650</v>
      </c>
      <c r="H145" s="66">
        <f t="shared" si="8"/>
        <v>0</v>
      </c>
      <c r="I145" s="61">
        <v>0</v>
      </c>
      <c r="J145" s="72">
        <f>H145/G145*100</f>
        <v>0</v>
      </c>
    </row>
    <row r="146" spans="1:10" ht="27" customHeight="1">
      <c r="A146" s="65"/>
      <c r="B146" s="136">
        <v>3</v>
      </c>
      <c r="C146" s="136" t="s">
        <v>151</v>
      </c>
      <c r="D146" s="65"/>
      <c r="E146" s="66">
        <f t="shared" si="8"/>
        <v>0</v>
      </c>
      <c r="F146" s="66">
        <f t="shared" si="8"/>
        <v>650</v>
      </c>
      <c r="G146" s="66">
        <f t="shared" si="8"/>
        <v>650</v>
      </c>
      <c r="H146" s="66">
        <f t="shared" si="8"/>
        <v>0</v>
      </c>
      <c r="I146" s="61">
        <v>0</v>
      </c>
      <c r="J146" s="72">
        <f>H146/G146*100</f>
        <v>0</v>
      </c>
    </row>
    <row r="147" spans="1:10" ht="27" customHeight="1">
      <c r="A147" s="65"/>
      <c r="B147" s="136">
        <v>32</v>
      </c>
      <c r="C147" s="136" t="s">
        <v>150</v>
      </c>
      <c r="D147" s="65"/>
      <c r="E147" s="66">
        <f>SUM(E148,E150)</f>
        <v>0</v>
      </c>
      <c r="F147" s="66">
        <f>SUM(F148,F150)</f>
        <v>650</v>
      </c>
      <c r="G147" s="66">
        <f>SUM(G148,G150)</f>
        <v>650</v>
      </c>
      <c r="H147" s="66">
        <f>SUM(H148,H150)</f>
        <v>0</v>
      </c>
      <c r="I147" s="61">
        <v>0</v>
      </c>
      <c r="J147" s="72">
        <f>H147/G147*100</f>
        <v>0</v>
      </c>
    </row>
    <row r="148" spans="1:10" ht="27" customHeight="1">
      <c r="A148" s="65"/>
      <c r="B148" s="136">
        <v>321</v>
      </c>
      <c r="C148" s="136" t="s">
        <v>6</v>
      </c>
      <c r="D148" s="65"/>
      <c r="E148" s="71">
        <f>SUM(E149:E149)</f>
        <v>0</v>
      </c>
      <c r="F148" s="69">
        <v>400</v>
      </c>
      <c r="G148" s="69">
        <v>400</v>
      </c>
      <c r="H148" s="71">
        <f>SUM(H149:H149)</f>
        <v>0</v>
      </c>
      <c r="I148" s="61">
        <v>0</v>
      </c>
      <c r="J148" s="72">
        <f>H148/G148*100</f>
        <v>0</v>
      </c>
    </row>
    <row r="149" spans="1:10" ht="27" customHeight="1">
      <c r="A149" s="139"/>
      <c r="B149" s="139">
        <v>3211</v>
      </c>
      <c r="C149" s="139" t="s">
        <v>9</v>
      </c>
      <c r="D149" s="68">
        <v>53080</v>
      </c>
      <c r="E149" s="69">
        <v>0</v>
      </c>
      <c r="F149" s="69"/>
      <c r="G149" s="69"/>
      <c r="H149" s="69">
        <v>0</v>
      </c>
      <c r="I149" s="145">
        <v>0</v>
      </c>
      <c r="J149" s="70"/>
    </row>
    <row r="150" spans="1:10" ht="27" customHeight="1">
      <c r="A150" s="65"/>
      <c r="B150" s="136">
        <v>324</v>
      </c>
      <c r="C150" s="136" t="s">
        <v>243</v>
      </c>
      <c r="D150" s="65"/>
      <c r="E150" s="71">
        <f>SUM(E151:E151)</f>
        <v>0</v>
      </c>
      <c r="F150" s="69">
        <v>250</v>
      </c>
      <c r="G150" s="69">
        <v>250</v>
      </c>
      <c r="H150" s="71">
        <f>SUM(H151:H151)</f>
        <v>0</v>
      </c>
      <c r="I150" s="61">
        <v>0</v>
      </c>
      <c r="J150" s="72">
        <f>H150/G150*100</f>
        <v>0</v>
      </c>
    </row>
    <row r="151" spans="1:10" ht="27" customHeight="1">
      <c r="A151" s="139"/>
      <c r="B151" s="139">
        <v>3241</v>
      </c>
      <c r="C151" s="139" t="s">
        <v>243</v>
      </c>
      <c r="D151" s="68">
        <v>53080</v>
      </c>
      <c r="E151" s="69">
        <v>0</v>
      </c>
      <c r="F151" s="69"/>
      <c r="G151" s="69"/>
      <c r="H151" s="69">
        <v>0</v>
      </c>
      <c r="I151" s="145">
        <v>0</v>
      </c>
      <c r="J151" s="70"/>
    </row>
    <row r="152" spans="1:10" ht="27" customHeight="1">
      <c r="A152" s="136" t="s">
        <v>244</v>
      </c>
      <c r="B152" s="65" t="s">
        <v>3</v>
      </c>
      <c r="C152" s="136" t="s">
        <v>249</v>
      </c>
      <c r="D152" s="65"/>
      <c r="E152" s="66">
        <f aca="true" t="shared" si="9" ref="E152:H153">SUM(E153)</f>
        <v>9477.5</v>
      </c>
      <c r="F152" s="66">
        <f t="shared" si="9"/>
        <v>10000</v>
      </c>
      <c r="G152" s="66">
        <f t="shared" si="9"/>
        <v>10000</v>
      </c>
      <c r="H152" s="66">
        <f t="shared" si="9"/>
        <v>10000</v>
      </c>
      <c r="I152" s="61">
        <f t="shared" si="7"/>
        <v>105.51305724083355</v>
      </c>
      <c r="J152" s="72">
        <f>H152/G152*100</f>
        <v>100</v>
      </c>
    </row>
    <row r="153" spans="1:10" ht="27" customHeight="1">
      <c r="A153" s="65"/>
      <c r="B153" s="136">
        <v>3</v>
      </c>
      <c r="C153" s="136" t="s">
        <v>151</v>
      </c>
      <c r="D153" s="65"/>
      <c r="E153" s="66">
        <f t="shared" si="9"/>
        <v>9477.5</v>
      </c>
      <c r="F153" s="66">
        <f t="shared" si="9"/>
        <v>10000</v>
      </c>
      <c r="G153" s="66">
        <f t="shared" si="9"/>
        <v>10000</v>
      </c>
      <c r="H153" s="66">
        <f t="shared" si="9"/>
        <v>10000</v>
      </c>
      <c r="I153" s="61">
        <f t="shared" si="7"/>
        <v>105.51305724083355</v>
      </c>
      <c r="J153" s="72">
        <f>H153/G153*100</f>
        <v>100</v>
      </c>
    </row>
    <row r="154" spans="1:10" ht="27" customHeight="1">
      <c r="A154" s="65"/>
      <c r="B154" s="136">
        <v>32</v>
      </c>
      <c r="C154" s="136" t="s">
        <v>150</v>
      </c>
      <c r="D154" s="65"/>
      <c r="E154" s="66">
        <f>SUM(E155,E157)</f>
        <v>9477.5</v>
      </c>
      <c r="F154" s="66">
        <f>SUM(F155,F157)</f>
        <v>10000</v>
      </c>
      <c r="G154" s="66">
        <f>SUM(G155,G157)</f>
        <v>10000</v>
      </c>
      <c r="H154" s="66">
        <f>SUM(H155,H157)</f>
        <v>10000</v>
      </c>
      <c r="I154" s="61">
        <f t="shared" si="7"/>
        <v>105.51305724083355</v>
      </c>
      <c r="J154" s="72">
        <f>H154/G154*100</f>
        <v>100</v>
      </c>
    </row>
    <row r="155" spans="1:10" ht="27" customHeight="1">
      <c r="A155" s="65"/>
      <c r="B155" s="136">
        <v>322</v>
      </c>
      <c r="C155" s="136" t="s">
        <v>222</v>
      </c>
      <c r="D155" s="65"/>
      <c r="E155" s="71">
        <f>SUM(E156:E156)</f>
        <v>0</v>
      </c>
      <c r="F155" s="69">
        <v>2000</v>
      </c>
      <c r="G155" s="69">
        <v>2000</v>
      </c>
      <c r="H155" s="71">
        <f>SUM(H156:H156)</f>
        <v>2000</v>
      </c>
      <c r="I155" s="61">
        <v>0</v>
      </c>
      <c r="J155" s="72">
        <f>H155/G155*100</f>
        <v>100</v>
      </c>
    </row>
    <row r="156" spans="1:10" ht="27" customHeight="1">
      <c r="A156" s="139"/>
      <c r="B156" s="139">
        <v>3225</v>
      </c>
      <c r="C156" s="139" t="s">
        <v>52</v>
      </c>
      <c r="D156" s="68">
        <v>11001</v>
      </c>
      <c r="E156" s="69">
        <v>0</v>
      </c>
      <c r="F156" s="69"/>
      <c r="G156" s="69"/>
      <c r="H156" s="69">
        <v>2000</v>
      </c>
      <c r="I156" s="145">
        <v>0</v>
      </c>
      <c r="J156" s="70"/>
    </row>
    <row r="157" spans="1:10" ht="27" customHeight="1">
      <c r="A157" s="65"/>
      <c r="B157" s="136">
        <v>323</v>
      </c>
      <c r="C157" s="136" t="s">
        <v>13</v>
      </c>
      <c r="D157" s="65"/>
      <c r="E157" s="66">
        <f>SUM(E158:E158)</f>
        <v>9477.5</v>
      </c>
      <c r="F157" s="69">
        <v>8000</v>
      </c>
      <c r="G157" s="69">
        <v>8000</v>
      </c>
      <c r="H157" s="66">
        <f>SUM(H158:H158)</f>
        <v>8000</v>
      </c>
      <c r="I157" s="61">
        <f t="shared" si="7"/>
        <v>84.41044579266685</v>
      </c>
      <c r="J157" s="72">
        <f>H157/G157*100</f>
        <v>100</v>
      </c>
    </row>
    <row r="158" spans="1:10" ht="27" customHeight="1">
      <c r="A158" s="139"/>
      <c r="B158" s="139">
        <v>3232</v>
      </c>
      <c r="C158" s="139" t="s">
        <v>20</v>
      </c>
      <c r="D158" s="68">
        <v>11001</v>
      </c>
      <c r="E158" s="69">
        <v>9477.5</v>
      </c>
      <c r="F158" s="69"/>
      <c r="G158" s="69"/>
      <c r="H158" s="69">
        <v>8000</v>
      </c>
      <c r="I158" s="145">
        <f t="shared" si="7"/>
        <v>84.41044579266685</v>
      </c>
      <c r="J158" s="70"/>
    </row>
    <row r="159" spans="1:10" ht="27" customHeight="1">
      <c r="A159" s="63">
        <v>2302</v>
      </c>
      <c r="B159" s="64" t="s">
        <v>2</v>
      </c>
      <c r="C159" s="63" t="s">
        <v>238</v>
      </c>
      <c r="D159" s="64"/>
      <c r="E159" s="57">
        <f>SUM(E160)</f>
        <v>0</v>
      </c>
      <c r="F159" s="57">
        <f>SUM(F160)</f>
        <v>23400</v>
      </c>
      <c r="G159" s="57">
        <f>SUM(G160)</f>
        <v>23400</v>
      </c>
      <c r="H159" s="57">
        <f>SUM(H160)</f>
        <v>0</v>
      </c>
      <c r="I159" s="146">
        <v>0</v>
      </c>
      <c r="J159" s="146">
        <f>H159/G159*100</f>
        <v>0</v>
      </c>
    </row>
    <row r="160" spans="1:10" ht="27" customHeight="1">
      <c r="A160" s="136" t="s">
        <v>250</v>
      </c>
      <c r="B160" s="65" t="s">
        <v>3</v>
      </c>
      <c r="C160" s="136" t="s">
        <v>251</v>
      </c>
      <c r="D160" s="65"/>
      <c r="E160" s="66">
        <f>SUM(E161,E165)</f>
        <v>0</v>
      </c>
      <c r="F160" s="66">
        <f>SUM(F161,F165)</f>
        <v>23400</v>
      </c>
      <c r="G160" s="66">
        <f>SUM(G161,G165)</f>
        <v>23400</v>
      </c>
      <c r="H160" s="66">
        <f>SUM(H161,H165)</f>
        <v>0</v>
      </c>
      <c r="I160" s="61">
        <v>0</v>
      </c>
      <c r="J160" s="72">
        <f>H160/G160*100</f>
        <v>0</v>
      </c>
    </row>
    <row r="161" spans="1:10" ht="27" customHeight="1">
      <c r="A161" s="65"/>
      <c r="B161" s="136">
        <v>3</v>
      </c>
      <c r="C161" s="136" t="s">
        <v>151</v>
      </c>
      <c r="D161" s="65"/>
      <c r="E161" s="66">
        <f aca="true" t="shared" si="10" ref="E161:H162">E162</f>
        <v>0</v>
      </c>
      <c r="F161" s="66">
        <f t="shared" si="10"/>
        <v>5000</v>
      </c>
      <c r="G161" s="66">
        <f t="shared" si="10"/>
        <v>5000</v>
      </c>
      <c r="H161" s="66">
        <f t="shared" si="10"/>
        <v>0</v>
      </c>
      <c r="I161" s="61">
        <v>0</v>
      </c>
      <c r="J161" s="72">
        <f>H161/G161*100</f>
        <v>0</v>
      </c>
    </row>
    <row r="162" spans="1:10" ht="27" customHeight="1">
      <c r="A162" s="65"/>
      <c r="B162" s="136">
        <v>32</v>
      </c>
      <c r="C162" s="136" t="s">
        <v>150</v>
      </c>
      <c r="D162" s="65"/>
      <c r="E162" s="66">
        <f t="shared" si="10"/>
        <v>0</v>
      </c>
      <c r="F162" s="66">
        <f t="shared" si="10"/>
        <v>5000</v>
      </c>
      <c r="G162" s="66">
        <f t="shared" si="10"/>
        <v>5000</v>
      </c>
      <c r="H162" s="66">
        <f t="shared" si="10"/>
        <v>0</v>
      </c>
      <c r="I162" s="61">
        <v>0</v>
      </c>
      <c r="J162" s="72">
        <f>H162/G162*100</f>
        <v>0</v>
      </c>
    </row>
    <row r="163" spans="1:10" ht="27" customHeight="1">
      <c r="A163" s="65"/>
      <c r="B163" s="136">
        <v>322</v>
      </c>
      <c r="C163" s="136" t="s">
        <v>222</v>
      </c>
      <c r="D163" s="65"/>
      <c r="E163" s="71">
        <f>E164</f>
        <v>0</v>
      </c>
      <c r="F163" s="69">
        <v>5000</v>
      </c>
      <c r="G163" s="69">
        <v>5000</v>
      </c>
      <c r="H163" s="71">
        <f>H164</f>
        <v>0</v>
      </c>
      <c r="I163" s="61">
        <v>0</v>
      </c>
      <c r="J163" s="72">
        <f>H163/G163*100</f>
        <v>0</v>
      </c>
    </row>
    <row r="164" spans="1:10" ht="27" customHeight="1">
      <c r="A164" s="139"/>
      <c r="B164" s="139">
        <v>3325</v>
      </c>
      <c r="C164" s="139" t="s">
        <v>52</v>
      </c>
      <c r="D164" s="68">
        <v>53082</v>
      </c>
      <c r="E164" s="69">
        <v>0</v>
      </c>
      <c r="F164" s="69"/>
      <c r="G164" s="69"/>
      <c r="H164" s="69">
        <v>0</v>
      </c>
      <c r="I164" s="145">
        <v>0</v>
      </c>
      <c r="J164" s="70"/>
    </row>
    <row r="165" spans="1:10" ht="27" customHeight="1">
      <c r="A165" s="65"/>
      <c r="B165" s="136">
        <v>4</v>
      </c>
      <c r="C165" s="136" t="s">
        <v>154</v>
      </c>
      <c r="D165" s="65"/>
      <c r="E165" s="66">
        <f aca="true" t="shared" si="11" ref="E165:H166">E166</f>
        <v>0</v>
      </c>
      <c r="F165" s="66">
        <f t="shared" si="11"/>
        <v>18400</v>
      </c>
      <c r="G165" s="66">
        <f t="shared" si="11"/>
        <v>18400</v>
      </c>
      <c r="H165" s="66">
        <f t="shared" si="11"/>
        <v>0</v>
      </c>
      <c r="I165" s="61">
        <v>0</v>
      </c>
      <c r="J165" s="72">
        <f>H165/G165*100</f>
        <v>0</v>
      </c>
    </row>
    <row r="166" spans="1:10" ht="27" customHeight="1">
      <c r="A166" s="139"/>
      <c r="B166" s="136">
        <v>42</v>
      </c>
      <c r="C166" s="136" t="s">
        <v>153</v>
      </c>
      <c r="D166" s="68"/>
      <c r="E166" s="66">
        <f t="shared" si="11"/>
        <v>0</v>
      </c>
      <c r="F166" s="66">
        <f t="shared" si="11"/>
        <v>18400</v>
      </c>
      <c r="G166" s="66">
        <f t="shared" si="11"/>
        <v>18400</v>
      </c>
      <c r="H166" s="66">
        <f t="shared" si="11"/>
        <v>0</v>
      </c>
      <c r="I166" s="61">
        <v>0</v>
      </c>
      <c r="J166" s="72">
        <f>H166/G166*100</f>
        <v>0</v>
      </c>
    </row>
    <row r="167" spans="1:10" ht="27" customHeight="1">
      <c r="A167" s="139"/>
      <c r="B167" s="136" t="s">
        <v>21</v>
      </c>
      <c r="C167" s="136" t="s">
        <v>22</v>
      </c>
      <c r="D167" s="68"/>
      <c r="E167" s="71">
        <f>E168</f>
        <v>0</v>
      </c>
      <c r="F167" s="69">
        <v>18400</v>
      </c>
      <c r="G167" s="69">
        <v>18400</v>
      </c>
      <c r="H167" s="71">
        <f>H168</f>
        <v>0</v>
      </c>
      <c r="I167" s="61">
        <v>0</v>
      </c>
      <c r="J167" s="72">
        <f>H167/G167*100</f>
        <v>0</v>
      </c>
    </row>
    <row r="168" spans="1:10" ht="27" customHeight="1">
      <c r="A168" s="139"/>
      <c r="B168" s="139">
        <v>4227</v>
      </c>
      <c r="C168" s="139" t="s">
        <v>42</v>
      </c>
      <c r="D168" s="68">
        <v>53082</v>
      </c>
      <c r="E168" s="69">
        <v>0</v>
      </c>
      <c r="F168" s="69"/>
      <c r="G168" s="69"/>
      <c r="H168" s="69">
        <v>0</v>
      </c>
      <c r="I168" s="145">
        <v>0</v>
      </c>
      <c r="J168" s="70"/>
    </row>
    <row r="169" spans="1:10" ht="27" customHeight="1">
      <c r="A169" s="63">
        <v>2402</v>
      </c>
      <c r="B169" s="64" t="s">
        <v>2</v>
      </c>
      <c r="C169" s="63" t="s">
        <v>252</v>
      </c>
      <c r="D169" s="64"/>
      <c r="E169" s="57">
        <f aca="true" t="shared" si="12" ref="E169:H170">SUM(E170)</f>
        <v>42186.26</v>
      </c>
      <c r="F169" s="57">
        <f t="shared" si="12"/>
        <v>111307</v>
      </c>
      <c r="G169" s="57">
        <f t="shared" si="12"/>
        <v>111307</v>
      </c>
      <c r="H169" s="57">
        <f t="shared" si="12"/>
        <v>116997</v>
      </c>
      <c r="I169" s="146">
        <f>H169/E169*100</f>
        <v>277.3343737984832</v>
      </c>
      <c r="J169" s="146">
        <f>H169/G169*100</f>
        <v>105.11198756592128</v>
      </c>
    </row>
    <row r="170" spans="1:10" ht="27" customHeight="1">
      <c r="A170" s="136" t="s">
        <v>253</v>
      </c>
      <c r="B170" s="65" t="s">
        <v>3</v>
      </c>
      <c r="C170" s="136" t="s">
        <v>254</v>
      </c>
      <c r="D170" s="65"/>
      <c r="E170" s="66">
        <f t="shared" si="12"/>
        <v>42186.26</v>
      </c>
      <c r="F170" s="66">
        <f t="shared" si="12"/>
        <v>111307</v>
      </c>
      <c r="G170" s="66">
        <f t="shared" si="12"/>
        <v>111307</v>
      </c>
      <c r="H170" s="66">
        <f t="shared" si="12"/>
        <v>116997</v>
      </c>
      <c r="I170" s="61">
        <f t="shared" si="7"/>
        <v>277.3343737984832</v>
      </c>
      <c r="J170" s="72">
        <f>H170/G170*100</f>
        <v>105.11198756592128</v>
      </c>
    </row>
    <row r="171" spans="1:10" ht="27" customHeight="1">
      <c r="A171" s="65"/>
      <c r="B171" s="136">
        <v>3</v>
      </c>
      <c r="C171" s="136" t="s">
        <v>151</v>
      </c>
      <c r="D171" s="65"/>
      <c r="E171" s="66">
        <f aca="true" t="shared" si="13" ref="E171:H172">E172</f>
        <v>42186.26</v>
      </c>
      <c r="F171" s="66">
        <f t="shared" si="13"/>
        <v>111307</v>
      </c>
      <c r="G171" s="66">
        <f t="shared" si="13"/>
        <v>111307</v>
      </c>
      <c r="H171" s="66">
        <f t="shared" si="13"/>
        <v>116997</v>
      </c>
      <c r="I171" s="61">
        <f t="shared" si="7"/>
        <v>277.3343737984832</v>
      </c>
      <c r="J171" s="72">
        <f>H171/G171*100</f>
        <v>105.11198756592128</v>
      </c>
    </row>
    <row r="172" spans="1:10" ht="27" customHeight="1">
      <c r="A172" s="65"/>
      <c r="B172" s="136">
        <v>32</v>
      </c>
      <c r="C172" s="136" t="s">
        <v>150</v>
      </c>
      <c r="D172" s="65"/>
      <c r="E172" s="66">
        <f t="shared" si="13"/>
        <v>42186.26</v>
      </c>
      <c r="F172" s="66">
        <f t="shared" si="13"/>
        <v>111307</v>
      </c>
      <c r="G172" s="66">
        <f t="shared" si="13"/>
        <v>111307</v>
      </c>
      <c r="H172" s="66">
        <f t="shared" si="13"/>
        <v>116997</v>
      </c>
      <c r="I172" s="61">
        <f t="shared" si="7"/>
        <v>277.3343737984832</v>
      </c>
      <c r="J172" s="72">
        <f>H172/G172*100</f>
        <v>105.11198756592128</v>
      </c>
    </row>
    <row r="173" spans="1:10" ht="27" customHeight="1">
      <c r="A173" s="65"/>
      <c r="B173" s="136">
        <v>323</v>
      </c>
      <c r="C173" s="136" t="s">
        <v>13</v>
      </c>
      <c r="D173" s="65"/>
      <c r="E173" s="71">
        <f>E174</f>
        <v>42186.26</v>
      </c>
      <c r="F173" s="69">
        <v>111307</v>
      </c>
      <c r="G173" s="69">
        <v>111307</v>
      </c>
      <c r="H173" s="71">
        <f>H174</f>
        <v>116997</v>
      </c>
      <c r="I173" s="61">
        <f t="shared" si="7"/>
        <v>277.3343737984832</v>
      </c>
      <c r="J173" s="72">
        <f>H173/G173*100</f>
        <v>105.11198756592128</v>
      </c>
    </row>
    <row r="174" spans="1:10" ht="27" customHeight="1">
      <c r="A174" s="139"/>
      <c r="B174" s="139">
        <v>3232</v>
      </c>
      <c r="C174" s="139" t="s">
        <v>20</v>
      </c>
      <c r="D174" s="68">
        <v>48007</v>
      </c>
      <c r="E174" s="69">
        <v>42186.26</v>
      </c>
      <c r="F174" s="69"/>
      <c r="G174" s="69"/>
      <c r="H174" s="69">
        <v>116997</v>
      </c>
      <c r="I174" s="145">
        <f t="shared" si="7"/>
        <v>277.3343737984832</v>
      </c>
      <c r="J174" s="70"/>
    </row>
    <row r="175" spans="1:10" ht="27" customHeight="1">
      <c r="A175" s="63">
        <v>2404</v>
      </c>
      <c r="B175" s="64" t="s">
        <v>2</v>
      </c>
      <c r="C175" s="63" t="s">
        <v>255</v>
      </c>
      <c r="D175" s="64"/>
      <c r="E175" s="57">
        <f>SUM(E176)</f>
        <v>19375</v>
      </c>
      <c r="F175" s="57">
        <f>SUM(F176)</f>
        <v>0</v>
      </c>
      <c r="G175" s="57">
        <f>SUM(G176)</f>
        <v>0</v>
      </c>
      <c r="H175" s="57">
        <f>SUM(H176)</f>
        <v>0</v>
      </c>
      <c r="I175" s="146">
        <f t="shared" si="7"/>
        <v>0</v>
      </c>
      <c r="J175" s="146">
        <v>0</v>
      </c>
    </row>
    <row r="176" spans="1:10" ht="27" customHeight="1">
      <c r="A176" s="136" t="s">
        <v>256</v>
      </c>
      <c r="B176" s="65" t="s">
        <v>3</v>
      </c>
      <c r="C176" s="136" t="s">
        <v>257</v>
      </c>
      <c r="D176" s="65"/>
      <c r="E176" s="66">
        <f>E177</f>
        <v>19375</v>
      </c>
      <c r="F176" s="66">
        <f>F177</f>
        <v>0</v>
      </c>
      <c r="G176" s="66">
        <f>G177</f>
        <v>0</v>
      </c>
      <c r="H176" s="66">
        <f>H177</f>
        <v>0</v>
      </c>
      <c r="I176" s="61">
        <f t="shared" si="7"/>
        <v>0</v>
      </c>
      <c r="J176" s="72">
        <v>0</v>
      </c>
    </row>
    <row r="177" spans="1:10" ht="27" customHeight="1">
      <c r="A177" s="65"/>
      <c r="B177" s="136">
        <v>4</v>
      </c>
      <c r="C177" s="136" t="s">
        <v>154</v>
      </c>
      <c r="D177" s="65"/>
      <c r="E177" s="66">
        <f>SUM(E178)</f>
        <v>19375</v>
      </c>
      <c r="F177" s="66">
        <f>SUM(F178)</f>
        <v>0</v>
      </c>
      <c r="G177" s="66">
        <f>SUM(G178)</f>
        <v>0</v>
      </c>
      <c r="H177" s="66">
        <f>SUM(H178)</f>
        <v>0</v>
      </c>
      <c r="I177" s="61">
        <f t="shared" si="7"/>
        <v>0</v>
      </c>
      <c r="J177" s="72">
        <v>0</v>
      </c>
    </row>
    <row r="178" spans="1:10" ht="27" customHeight="1">
      <c r="A178" s="65"/>
      <c r="B178" s="136">
        <v>41</v>
      </c>
      <c r="C178" s="136" t="s">
        <v>155</v>
      </c>
      <c r="D178" s="65"/>
      <c r="E178" s="66">
        <f>E179</f>
        <v>19375</v>
      </c>
      <c r="F178" s="66">
        <f>F179</f>
        <v>0</v>
      </c>
      <c r="G178" s="66">
        <f>G179</f>
        <v>0</v>
      </c>
      <c r="H178" s="66">
        <f>H179</f>
        <v>0</v>
      </c>
      <c r="I178" s="61">
        <f t="shared" si="7"/>
        <v>0</v>
      </c>
      <c r="J178" s="72">
        <v>0</v>
      </c>
    </row>
    <row r="179" spans="1:10" ht="27" customHeight="1">
      <c r="A179" s="65"/>
      <c r="B179" s="136" t="s">
        <v>25</v>
      </c>
      <c r="C179" s="136" t="s">
        <v>26</v>
      </c>
      <c r="D179" s="65"/>
      <c r="E179" s="66">
        <f>E180</f>
        <v>19375</v>
      </c>
      <c r="F179" s="67">
        <v>0</v>
      </c>
      <c r="G179" s="67">
        <v>0</v>
      </c>
      <c r="H179" s="66">
        <f>H180</f>
        <v>0</v>
      </c>
      <c r="I179" s="61">
        <f t="shared" si="7"/>
        <v>0</v>
      </c>
      <c r="J179" s="72">
        <v>0</v>
      </c>
    </row>
    <row r="180" spans="1:10" ht="27" customHeight="1">
      <c r="A180" s="139"/>
      <c r="B180" s="139">
        <v>4126</v>
      </c>
      <c r="C180" s="139" t="s">
        <v>258</v>
      </c>
      <c r="D180" s="68">
        <v>48008</v>
      </c>
      <c r="E180" s="69">
        <v>19375</v>
      </c>
      <c r="F180" s="69"/>
      <c r="G180" s="69"/>
      <c r="H180" s="69">
        <v>0</v>
      </c>
      <c r="I180" s="145">
        <f t="shared" si="7"/>
        <v>0</v>
      </c>
      <c r="J180" s="70"/>
    </row>
    <row r="181" spans="1:10" ht="27" customHeight="1">
      <c r="A181" s="63">
        <v>2406</v>
      </c>
      <c r="B181" s="64" t="s">
        <v>2</v>
      </c>
      <c r="C181" s="63" t="s">
        <v>259</v>
      </c>
      <c r="D181" s="64"/>
      <c r="E181" s="57">
        <f>SUM(E182,E190)</f>
        <v>50894.07</v>
      </c>
      <c r="F181" s="57">
        <f>SUM(F182,F190)</f>
        <v>95364.65</v>
      </c>
      <c r="G181" s="57">
        <f>SUM(G182,G190)</f>
        <v>95364.65</v>
      </c>
      <c r="H181" s="57">
        <f>SUM(H182,H190)</f>
        <v>57919.42</v>
      </c>
      <c r="I181" s="146">
        <f t="shared" si="7"/>
        <v>113.8038675232694</v>
      </c>
      <c r="J181" s="146">
        <f>H181/G181*100</f>
        <v>60.73468523189673</v>
      </c>
    </row>
    <row r="182" spans="1:10" ht="27" customHeight="1">
      <c r="A182" s="136" t="s">
        <v>260</v>
      </c>
      <c r="B182" s="65" t="s">
        <v>3</v>
      </c>
      <c r="C182" s="136" t="s">
        <v>261</v>
      </c>
      <c r="D182" s="65"/>
      <c r="E182" s="66">
        <f aca="true" t="shared" si="14" ref="E182:H183">E183</f>
        <v>44307</v>
      </c>
      <c r="F182" s="66">
        <f t="shared" si="14"/>
        <v>78196.72</v>
      </c>
      <c r="G182" s="66">
        <f t="shared" si="14"/>
        <v>78196.72</v>
      </c>
      <c r="H182" s="66">
        <f t="shared" si="14"/>
        <v>48939.9</v>
      </c>
      <c r="I182" s="61">
        <f t="shared" si="7"/>
        <v>110.45636129731193</v>
      </c>
      <c r="J182" s="72">
        <f>H182/G182*100</f>
        <v>62.58561740185522</v>
      </c>
    </row>
    <row r="183" spans="1:10" ht="27" customHeight="1">
      <c r="A183" s="65"/>
      <c r="B183" s="136">
        <v>4</v>
      </c>
      <c r="C183" s="136" t="s">
        <v>154</v>
      </c>
      <c r="D183" s="65"/>
      <c r="E183" s="66">
        <f t="shared" si="14"/>
        <v>44307</v>
      </c>
      <c r="F183" s="66">
        <f t="shared" si="14"/>
        <v>78196.72</v>
      </c>
      <c r="G183" s="66">
        <f t="shared" si="14"/>
        <v>78196.72</v>
      </c>
      <c r="H183" s="66">
        <f t="shared" si="14"/>
        <v>48939.9</v>
      </c>
      <c r="I183" s="61">
        <f t="shared" si="7"/>
        <v>110.45636129731193</v>
      </c>
      <c r="J183" s="72">
        <f>H183/G183*100</f>
        <v>62.58561740185522</v>
      </c>
    </row>
    <row r="184" spans="1:10" ht="27" customHeight="1">
      <c r="A184" s="65"/>
      <c r="B184" s="136">
        <v>42</v>
      </c>
      <c r="C184" s="136" t="s">
        <v>153</v>
      </c>
      <c r="D184" s="65"/>
      <c r="E184" s="66">
        <f>SUM(E185)</f>
        <v>44307</v>
      </c>
      <c r="F184" s="66">
        <f>SUM(F185)</f>
        <v>78196.72</v>
      </c>
      <c r="G184" s="66">
        <f>SUM(G185)</f>
        <v>78196.72</v>
      </c>
      <c r="H184" s="66">
        <f>SUM(H185)</f>
        <v>48939.9</v>
      </c>
      <c r="I184" s="61">
        <f t="shared" si="7"/>
        <v>110.45636129731193</v>
      </c>
      <c r="J184" s="72">
        <f>H184/G184*100</f>
        <v>62.58561740185522</v>
      </c>
    </row>
    <row r="185" spans="1:10" ht="27" customHeight="1">
      <c r="A185" s="65"/>
      <c r="B185" s="136" t="s">
        <v>21</v>
      </c>
      <c r="C185" s="136" t="s">
        <v>22</v>
      </c>
      <c r="D185" s="65"/>
      <c r="E185" s="66">
        <f>SUM(E186:E189)</f>
        <v>44307</v>
      </c>
      <c r="F185" s="69">
        <v>78196.72</v>
      </c>
      <c r="G185" s="69">
        <v>78196.72</v>
      </c>
      <c r="H185" s="66">
        <f>SUM(H186:H189)</f>
        <v>48939.9</v>
      </c>
      <c r="I185" s="61">
        <f t="shared" si="7"/>
        <v>110.45636129731193</v>
      </c>
      <c r="J185" s="72">
        <f>H185/G185*100</f>
        <v>62.58561740185522</v>
      </c>
    </row>
    <row r="186" spans="1:10" ht="27" customHeight="1">
      <c r="A186" s="139"/>
      <c r="B186" s="139" t="s">
        <v>23</v>
      </c>
      <c r="C186" s="139" t="s">
        <v>24</v>
      </c>
      <c r="D186" s="68">
        <v>47400</v>
      </c>
      <c r="E186" s="69">
        <v>14307</v>
      </c>
      <c r="F186" s="69"/>
      <c r="G186" s="69"/>
      <c r="H186" s="69">
        <v>36891.9</v>
      </c>
      <c r="I186" s="145">
        <f t="shared" si="7"/>
        <v>257.8590899559656</v>
      </c>
      <c r="J186" s="70"/>
    </row>
    <row r="187" spans="1:10" ht="27" customHeight="1">
      <c r="A187" s="139"/>
      <c r="B187" s="139" t="s">
        <v>23</v>
      </c>
      <c r="C187" s="139" t="s">
        <v>24</v>
      </c>
      <c r="D187" s="68">
        <v>62400</v>
      </c>
      <c r="E187" s="69">
        <v>30000</v>
      </c>
      <c r="F187" s="69"/>
      <c r="G187" s="69"/>
      <c r="H187" s="69">
        <v>0</v>
      </c>
      <c r="I187" s="145">
        <f t="shared" si="7"/>
        <v>0</v>
      </c>
      <c r="J187" s="70"/>
    </row>
    <row r="188" spans="1:10" ht="27" customHeight="1">
      <c r="A188" s="139"/>
      <c r="B188" s="139">
        <v>4223</v>
      </c>
      <c r="C188" s="139" t="s">
        <v>300</v>
      </c>
      <c r="D188" s="68">
        <v>47400</v>
      </c>
      <c r="E188" s="69">
        <v>0</v>
      </c>
      <c r="F188" s="69"/>
      <c r="G188" s="69"/>
      <c r="H188" s="69">
        <v>9798</v>
      </c>
      <c r="I188" s="145">
        <v>0</v>
      </c>
      <c r="J188" s="70"/>
    </row>
    <row r="189" spans="1:10" ht="27" customHeight="1">
      <c r="A189" s="139"/>
      <c r="B189" s="139" t="s">
        <v>41</v>
      </c>
      <c r="C189" s="139" t="s">
        <v>42</v>
      </c>
      <c r="D189" s="68">
        <v>47400</v>
      </c>
      <c r="E189" s="69">
        <v>0</v>
      </c>
      <c r="F189" s="69"/>
      <c r="G189" s="69"/>
      <c r="H189" s="69">
        <v>2250</v>
      </c>
      <c r="I189" s="145">
        <v>0</v>
      </c>
      <c r="J189" s="70"/>
    </row>
    <row r="190" spans="1:10" ht="27" customHeight="1">
      <c r="A190" s="136" t="s">
        <v>262</v>
      </c>
      <c r="B190" s="65" t="s">
        <v>3</v>
      </c>
      <c r="C190" s="136" t="s">
        <v>263</v>
      </c>
      <c r="D190" s="65"/>
      <c r="E190" s="66">
        <f aca="true" t="shared" si="15" ref="E190:H192">E191</f>
        <v>6587.07</v>
      </c>
      <c r="F190" s="66">
        <f t="shared" si="15"/>
        <v>17167.93</v>
      </c>
      <c r="G190" s="66">
        <f t="shared" si="15"/>
        <v>17167.93</v>
      </c>
      <c r="H190" s="66">
        <f t="shared" si="15"/>
        <v>8979.52</v>
      </c>
      <c r="I190" s="61">
        <f t="shared" si="7"/>
        <v>136.32039738457314</v>
      </c>
      <c r="J190" s="72">
        <f>H190/G190*100</f>
        <v>52.304034324464276</v>
      </c>
    </row>
    <row r="191" spans="1:10" ht="27" customHeight="1">
      <c r="A191" s="65"/>
      <c r="B191" s="136">
        <v>4</v>
      </c>
      <c r="C191" s="136" t="s">
        <v>154</v>
      </c>
      <c r="D191" s="65"/>
      <c r="E191" s="66">
        <f t="shared" si="15"/>
        <v>6587.07</v>
      </c>
      <c r="F191" s="66">
        <f t="shared" si="15"/>
        <v>17167.93</v>
      </c>
      <c r="G191" s="66">
        <f t="shared" si="15"/>
        <v>17167.93</v>
      </c>
      <c r="H191" s="66">
        <f t="shared" si="15"/>
        <v>8979.52</v>
      </c>
      <c r="I191" s="61">
        <f t="shared" si="7"/>
        <v>136.32039738457314</v>
      </c>
      <c r="J191" s="72">
        <f>H191/G191*100</f>
        <v>52.304034324464276</v>
      </c>
    </row>
    <row r="192" spans="1:10" ht="27" customHeight="1">
      <c r="A192" s="65"/>
      <c r="B192" s="136">
        <v>42</v>
      </c>
      <c r="C192" s="136" t="s">
        <v>153</v>
      </c>
      <c r="D192" s="65"/>
      <c r="E192" s="66">
        <f t="shared" si="15"/>
        <v>6587.07</v>
      </c>
      <c r="F192" s="66">
        <f t="shared" si="15"/>
        <v>17167.93</v>
      </c>
      <c r="G192" s="66">
        <f t="shared" si="15"/>
        <v>17167.93</v>
      </c>
      <c r="H192" s="66">
        <f t="shared" si="15"/>
        <v>8979.52</v>
      </c>
      <c r="I192" s="61">
        <f t="shared" si="7"/>
        <v>136.32039738457314</v>
      </c>
      <c r="J192" s="72">
        <f>H192/G192*100</f>
        <v>52.304034324464276</v>
      </c>
    </row>
    <row r="193" spans="1:10" ht="27" customHeight="1">
      <c r="A193" s="65"/>
      <c r="B193" s="136" t="s">
        <v>61</v>
      </c>
      <c r="C193" s="136" t="s">
        <v>62</v>
      </c>
      <c r="D193" s="65"/>
      <c r="E193" s="66">
        <f>SUM(E194:E197)</f>
        <v>6587.07</v>
      </c>
      <c r="F193" s="67">
        <v>17167.93</v>
      </c>
      <c r="G193" s="67">
        <v>17167.93</v>
      </c>
      <c r="H193" s="66">
        <f>SUM(H194:H197)</f>
        <v>8979.52</v>
      </c>
      <c r="I193" s="61">
        <f t="shared" si="7"/>
        <v>136.32039738457314</v>
      </c>
      <c r="J193" s="72">
        <f>H193/G193*100</f>
        <v>52.304034324464276</v>
      </c>
    </row>
    <row r="194" spans="1:10" ht="27" customHeight="1">
      <c r="A194" s="139"/>
      <c r="B194" s="139" t="s">
        <v>63</v>
      </c>
      <c r="C194" s="139" t="s">
        <v>64</v>
      </c>
      <c r="D194" s="68">
        <v>11001</v>
      </c>
      <c r="E194" s="69">
        <v>3000</v>
      </c>
      <c r="F194" s="69"/>
      <c r="G194" s="69"/>
      <c r="H194" s="69">
        <v>4000</v>
      </c>
      <c r="I194" s="145">
        <f t="shared" si="7"/>
        <v>133.33333333333331</v>
      </c>
      <c r="J194" s="72"/>
    </row>
    <row r="195" spans="1:10" ht="27" customHeight="1">
      <c r="A195" s="139"/>
      <c r="B195" s="139" t="s">
        <v>63</v>
      </c>
      <c r="C195" s="139" t="s">
        <v>64</v>
      </c>
      <c r="D195" s="68">
        <v>47400</v>
      </c>
      <c r="E195" s="69">
        <v>432.07</v>
      </c>
      <c r="F195" s="69"/>
      <c r="G195" s="69"/>
      <c r="H195" s="69">
        <v>895.52</v>
      </c>
      <c r="I195" s="145">
        <f t="shared" si="7"/>
        <v>207.26271206054574</v>
      </c>
      <c r="J195" s="72"/>
    </row>
    <row r="196" spans="1:10" ht="27" customHeight="1">
      <c r="A196" s="139"/>
      <c r="B196" s="139" t="s">
        <v>63</v>
      </c>
      <c r="C196" s="139" t="s">
        <v>64</v>
      </c>
      <c r="D196" s="68">
        <v>53082</v>
      </c>
      <c r="E196" s="69">
        <v>2750</v>
      </c>
      <c r="F196" s="69"/>
      <c r="G196" s="69"/>
      <c r="H196" s="69">
        <v>2750</v>
      </c>
      <c r="I196" s="145">
        <f t="shared" si="7"/>
        <v>100</v>
      </c>
      <c r="J196" s="72"/>
    </row>
    <row r="197" spans="1:10" ht="27" customHeight="1">
      <c r="A197" s="139"/>
      <c r="B197" s="139" t="s">
        <v>63</v>
      </c>
      <c r="C197" s="139" t="s">
        <v>64</v>
      </c>
      <c r="D197" s="68">
        <v>62400</v>
      </c>
      <c r="E197" s="69">
        <v>405</v>
      </c>
      <c r="F197" s="69"/>
      <c r="G197" s="69"/>
      <c r="H197" s="69">
        <v>1334</v>
      </c>
      <c r="I197" s="145">
        <f t="shared" si="7"/>
        <v>329.3827160493827</v>
      </c>
      <c r="J197" s="72"/>
    </row>
    <row r="198" spans="1:10" ht="27" customHeight="1">
      <c r="A198" s="63">
        <v>9078</v>
      </c>
      <c r="B198" s="64" t="s">
        <v>2</v>
      </c>
      <c r="C198" s="63" t="s">
        <v>264</v>
      </c>
      <c r="D198" s="64"/>
      <c r="E198" s="57">
        <f>SUM(E199)</f>
        <v>43578.490000000005</v>
      </c>
      <c r="F198" s="57">
        <f>SUM(F199)</f>
        <v>0</v>
      </c>
      <c r="G198" s="57">
        <f>SUM(G199)</f>
        <v>0</v>
      </c>
      <c r="H198" s="57">
        <f>SUM(H199)</f>
        <v>0</v>
      </c>
      <c r="I198" s="146">
        <f t="shared" si="7"/>
        <v>0</v>
      </c>
      <c r="J198" s="146">
        <v>0</v>
      </c>
    </row>
    <row r="199" spans="1:10" ht="27" customHeight="1">
      <c r="A199" s="136" t="s">
        <v>265</v>
      </c>
      <c r="B199" s="65" t="s">
        <v>3</v>
      </c>
      <c r="C199" s="136" t="s">
        <v>266</v>
      </c>
      <c r="D199" s="65"/>
      <c r="E199" s="66">
        <f>E200</f>
        <v>43578.490000000005</v>
      </c>
      <c r="F199" s="66">
        <f>F200</f>
        <v>0</v>
      </c>
      <c r="G199" s="66">
        <f>G200</f>
        <v>0</v>
      </c>
      <c r="H199" s="66">
        <f>H200</f>
        <v>0</v>
      </c>
      <c r="I199" s="61">
        <f aca="true" t="shared" si="16" ref="I199:I219">H199/E199*100</f>
        <v>0</v>
      </c>
      <c r="J199" s="72">
        <v>0</v>
      </c>
    </row>
    <row r="200" spans="1:10" ht="27" customHeight="1">
      <c r="A200" s="65"/>
      <c r="B200" s="136">
        <v>3</v>
      </c>
      <c r="C200" s="136" t="s">
        <v>151</v>
      </c>
      <c r="D200" s="65"/>
      <c r="E200" s="66">
        <f>SUM(E201)</f>
        <v>43578.490000000005</v>
      </c>
      <c r="F200" s="66">
        <f>SUM(F201)</f>
        <v>0</v>
      </c>
      <c r="G200" s="66">
        <f>SUM(G201)</f>
        <v>0</v>
      </c>
      <c r="H200" s="66">
        <f>SUM(H201)</f>
        <v>0</v>
      </c>
      <c r="I200" s="61">
        <f t="shared" si="16"/>
        <v>0</v>
      </c>
      <c r="J200" s="72">
        <v>0</v>
      </c>
    </row>
    <row r="201" spans="1:10" ht="27" customHeight="1">
      <c r="A201" s="65"/>
      <c r="B201" s="136">
        <v>31</v>
      </c>
      <c r="C201" s="136" t="s">
        <v>229</v>
      </c>
      <c r="D201" s="65"/>
      <c r="E201" s="66">
        <f>SUM(E202,E204,E206)</f>
        <v>43578.490000000005</v>
      </c>
      <c r="F201" s="66">
        <f>SUM(F202,F204,F206)</f>
        <v>0</v>
      </c>
      <c r="G201" s="66">
        <f>SUM(G202,G204,G206)</f>
        <v>0</v>
      </c>
      <c r="H201" s="66">
        <f>SUM(H202,H204,H206)</f>
        <v>0</v>
      </c>
      <c r="I201" s="61">
        <f t="shared" si="16"/>
        <v>0</v>
      </c>
      <c r="J201" s="72">
        <v>0</v>
      </c>
    </row>
    <row r="202" spans="1:10" ht="27" customHeight="1">
      <c r="A202" s="65"/>
      <c r="B202" s="136">
        <v>311</v>
      </c>
      <c r="C202" s="136" t="s">
        <v>230</v>
      </c>
      <c r="D202" s="65"/>
      <c r="E202" s="66">
        <f>SUM(E203:E203)</f>
        <v>36118.87</v>
      </c>
      <c r="F202" s="67">
        <v>0</v>
      </c>
      <c r="G202" s="67">
        <v>0</v>
      </c>
      <c r="H202" s="66">
        <f>SUM(H203:H203)</f>
        <v>0</v>
      </c>
      <c r="I202" s="61">
        <f t="shared" si="16"/>
        <v>0</v>
      </c>
      <c r="J202" s="72">
        <v>0</v>
      </c>
    </row>
    <row r="203" spans="1:10" ht="27" customHeight="1">
      <c r="A203" s="139"/>
      <c r="B203" s="139">
        <v>3111</v>
      </c>
      <c r="C203" s="139" t="s">
        <v>231</v>
      </c>
      <c r="D203" s="68">
        <v>51200</v>
      </c>
      <c r="E203" s="69">
        <v>36118.87</v>
      </c>
      <c r="F203" s="69"/>
      <c r="G203" s="69"/>
      <c r="H203" s="69">
        <v>0</v>
      </c>
      <c r="I203" s="145">
        <f t="shared" si="16"/>
        <v>0</v>
      </c>
      <c r="J203" s="70"/>
    </row>
    <row r="204" spans="1:10" ht="27" customHeight="1">
      <c r="A204" s="65"/>
      <c r="B204" s="136">
        <v>312</v>
      </c>
      <c r="C204" s="136" t="s">
        <v>232</v>
      </c>
      <c r="D204" s="65"/>
      <c r="E204" s="71">
        <f>SUM(E205:E205)</f>
        <v>1500</v>
      </c>
      <c r="F204" s="69">
        <v>0</v>
      </c>
      <c r="G204" s="69">
        <v>0</v>
      </c>
      <c r="H204" s="71">
        <f>SUM(H205:H205)</f>
        <v>0</v>
      </c>
      <c r="I204" s="61">
        <f t="shared" si="16"/>
        <v>0</v>
      </c>
      <c r="J204" s="72">
        <v>0</v>
      </c>
    </row>
    <row r="205" spans="1:10" ht="27" customHeight="1">
      <c r="A205" s="139"/>
      <c r="B205" s="139">
        <v>3121</v>
      </c>
      <c r="C205" s="139" t="s">
        <v>232</v>
      </c>
      <c r="D205" s="68">
        <v>51200</v>
      </c>
      <c r="E205" s="69">
        <v>1500</v>
      </c>
      <c r="F205" s="69"/>
      <c r="G205" s="69"/>
      <c r="H205" s="69">
        <v>0</v>
      </c>
      <c r="I205" s="145">
        <f t="shared" si="16"/>
        <v>0</v>
      </c>
      <c r="J205" s="70"/>
    </row>
    <row r="206" spans="1:10" ht="27" customHeight="1">
      <c r="A206" s="65"/>
      <c r="B206" s="136">
        <v>313</v>
      </c>
      <c r="C206" s="136" t="s">
        <v>233</v>
      </c>
      <c r="D206" s="65"/>
      <c r="E206" s="71">
        <f>SUM(E207:E207)</f>
        <v>5959.62</v>
      </c>
      <c r="F206" s="69">
        <v>0</v>
      </c>
      <c r="G206" s="69">
        <v>0</v>
      </c>
      <c r="H206" s="71">
        <f>SUM(H207:H207)</f>
        <v>0</v>
      </c>
      <c r="I206" s="61">
        <f t="shared" si="16"/>
        <v>0</v>
      </c>
      <c r="J206" s="72">
        <v>0</v>
      </c>
    </row>
    <row r="207" spans="1:10" ht="27" customHeight="1">
      <c r="A207" s="139"/>
      <c r="B207" s="139">
        <v>3132</v>
      </c>
      <c r="C207" s="139" t="s">
        <v>234</v>
      </c>
      <c r="D207" s="68">
        <v>51200</v>
      </c>
      <c r="E207" s="69">
        <v>5959.62</v>
      </c>
      <c r="F207" s="69"/>
      <c r="G207" s="69"/>
      <c r="H207" s="69">
        <v>0</v>
      </c>
      <c r="I207" s="145">
        <f t="shared" si="16"/>
        <v>0</v>
      </c>
      <c r="J207" s="70"/>
    </row>
    <row r="208" spans="1:10" ht="27" customHeight="1">
      <c r="A208" s="63">
        <v>9108</v>
      </c>
      <c r="B208" s="64" t="s">
        <v>2</v>
      </c>
      <c r="C208" s="63" t="s">
        <v>267</v>
      </c>
      <c r="D208" s="64"/>
      <c r="E208" s="57">
        <f>SUM(E209)</f>
        <v>19715.44</v>
      </c>
      <c r="F208" s="57">
        <f>SUM(F209)</f>
        <v>42817.46</v>
      </c>
      <c r="G208" s="57">
        <f>SUM(G209)</f>
        <v>42817.46</v>
      </c>
      <c r="H208" s="57">
        <f>SUM(H209)</f>
        <v>42817.46</v>
      </c>
      <c r="I208" s="146">
        <f t="shared" si="16"/>
        <v>217.17729860454548</v>
      </c>
      <c r="J208" s="146">
        <f>H208/G208*100</f>
        <v>100</v>
      </c>
    </row>
    <row r="209" spans="1:10" ht="27" customHeight="1">
      <c r="A209" s="136" t="s">
        <v>268</v>
      </c>
      <c r="B209" s="65" t="s">
        <v>3</v>
      </c>
      <c r="C209" s="136" t="s">
        <v>269</v>
      </c>
      <c r="D209" s="65"/>
      <c r="E209" s="66">
        <f>E210</f>
        <v>19715.44</v>
      </c>
      <c r="F209" s="66">
        <f>F210</f>
        <v>42817.46</v>
      </c>
      <c r="G209" s="66">
        <f>G210</f>
        <v>42817.46</v>
      </c>
      <c r="H209" s="66">
        <f>H210</f>
        <v>42817.46</v>
      </c>
      <c r="I209" s="61">
        <f t="shared" si="16"/>
        <v>217.17729860454548</v>
      </c>
      <c r="J209" s="72">
        <f>H209/G209*100</f>
        <v>100</v>
      </c>
    </row>
    <row r="210" spans="1:10" ht="27" customHeight="1">
      <c r="A210" s="65"/>
      <c r="B210" s="136">
        <v>3</v>
      </c>
      <c r="C210" s="136" t="s">
        <v>151</v>
      </c>
      <c r="D210" s="65"/>
      <c r="E210" s="66">
        <f>SUM(E211)</f>
        <v>19715.44</v>
      </c>
      <c r="F210" s="66">
        <f>SUM(F211)</f>
        <v>42817.46</v>
      </c>
      <c r="G210" s="66">
        <f>SUM(G211)</f>
        <v>42817.46</v>
      </c>
      <c r="H210" s="66">
        <f>SUM(H211)</f>
        <v>42817.46</v>
      </c>
      <c r="I210" s="61">
        <f t="shared" si="16"/>
        <v>217.17729860454548</v>
      </c>
      <c r="J210" s="72">
        <f>H210/G210*100</f>
        <v>100</v>
      </c>
    </row>
    <row r="211" spans="1:10" ht="27" customHeight="1">
      <c r="A211" s="65"/>
      <c r="B211" s="136">
        <v>31</v>
      </c>
      <c r="C211" s="136" t="s">
        <v>229</v>
      </c>
      <c r="D211" s="65"/>
      <c r="E211" s="66">
        <f>SUM(E212,E215,E217)</f>
        <v>19715.44</v>
      </c>
      <c r="F211" s="66">
        <f>SUM(F212,F215,F217)</f>
        <v>42817.46</v>
      </c>
      <c r="G211" s="66">
        <f>SUM(G212,G215,G217)</f>
        <v>42817.46</v>
      </c>
      <c r="H211" s="66">
        <f>SUM(H212,H215,H217)</f>
        <v>42817.46</v>
      </c>
      <c r="I211" s="61">
        <f t="shared" si="16"/>
        <v>217.17729860454548</v>
      </c>
      <c r="J211" s="72">
        <f>H211/G211*100</f>
        <v>100</v>
      </c>
    </row>
    <row r="212" spans="1:10" ht="27" customHeight="1">
      <c r="A212" s="65"/>
      <c r="B212" s="136">
        <v>311</v>
      </c>
      <c r="C212" s="136" t="s">
        <v>230</v>
      </c>
      <c r="D212" s="65"/>
      <c r="E212" s="66">
        <f>SUM(E213:E214)</f>
        <v>15120.56</v>
      </c>
      <c r="F212" s="67">
        <v>35465.64</v>
      </c>
      <c r="G212" s="67">
        <v>35465.64</v>
      </c>
      <c r="H212" s="66">
        <f>SUM(H213:H214)</f>
        <v>35465.64</v>
      </c>
      <c r="I212" s="61">
        <f t="shared" si="16"/>
        <v>234.55242398429687</v>
      </c>
      <c r="J212" s="72">
        <f>H212/G212*100</f>
        <v>100</v>
      </c>
    </row>
    <row r="213" spans="1:10" ht="27" customHeight="1">
      <c r="A213" s="139"/>
      <c r="B213" s="139">
        <v>3111</v>
      </c>
      <c r="C213" s="139" t="s">
        <v>231</v>
      </c>
      <c r="D213" s="68">
        <v>11001</v>
      </c>
      <c r="E213" s="69">
        <v>11558.22</v>
      </c>
      <c r="F213" s="69"/>
      <c r="G213" s="69"/>
      <c r="H213" s="69">
        <v>6518.96</v>
      </c>
      <c r="I213" s="145">
        <f t="shared" si="16"/>
        <v>56.40107213740524</v>
      </c>
      <c r="J213" s="70"/>
    </row>
    <row r="214" spans="1:10" ht="27" customHeight="1">
      <c r="A214" s="139"/>
      <c r="B214" s="139">
        <v>3111</v>
      </c>
      <c r="C214" s="139" t="s">
        <v>231</v>
      </c>
      <c r="D214" s="68">
        <v>51100</v>
      </c>
      <c r="E214" s="69">
        <v>3562.34</v>
      </c>
      <c r="F214" s="69"/>
      <c r="G214" s="69"/>
      <c r="H214" s="69">
        <v>28946.68</v>
      </c>
      <c r="I214" s="145">
        <f t="shared" si="16"/>
        <v>812.5748805560389</v>
      </c>
      <c r="J214" s="70"/>
    </row>
    <row r="215" spans="1:10" ht="27" customHeight="1">
      <c r="A215" s="65"/>
      <c r="B215" s="136">
        <v>312</v>
      </c>
      <c r="C215" s="136" t="s">
        <v>232</v>
      </c>
      <c r="D215" s="65"/>
      <c r="E215" s="71">
        <f>SUM(E216:E216)</f>
        <v>2100</v>
      </c>
      <c r="F215" s="69">
        <v>1500</v>
      </c>
      <c r="G215" s="69">
        <v>1500</v>
      </c>
      <c r="H215" s="71">
        <f>SUM(H216:H216)</f>
        <v>1500</v>
      </c>
      <c r="I215" s="61">
        <f t="shared" si="16"/>
        <v>71.42857142857143</v>
      </c>
      <c r="J215" s="72">
        <f>H215/G215*100</f>
        <v>100</v>
      </c>
    </row>
    <row r="216" spans="1:10" ht="27" customHeight="1">
      <c r="A216" s="139"/>
      <c r="B216" s="139">
        <v>3121</v>
      </c>
      <c r="C216" s="139" t="s">
        <v>232</v>
      </c>
      <c r="D216" s="68">
        <v>51100</v>
      </c>
      <c r="E216" s="69">
        <v>2100</v>
      </c>
      <c r="F216" s="69"/>
      <c r="G216" s="69"/>
      <c r="H216" s="69">
        <v>1500</v>
      </c>
      <c r="I216" s="145">
        <f t="shared" si="16"/>
        <v>71.42857142857143</v>
      </c>
      <c r="J216" s="70"/>
    </row>
    <row r="217" spans="1:10" ht="27" customHeight="1">
      <c r="A217" s="65"/>
      <c r="B217" s="136">
        <v>313</v>
      </c>
      <c r="C217" s="136" t="s">
        <v>233</v>
      </c>
      <c r="D217" s="65"/>
      <c r="E217" s="66">
        <f>SUM(E218:E219)</f>
        <v>2494.88</v>
      </c>
      <c r="F217" s="69">
        <v>5851.82</v>
      </c>
      <c r="G217" s="69">
        <v>5851.82</v>
      </c>
      <c r="H217" s="66">
        <f>SUM(H218:H219)</f>
        <v>5851.82</v>
      </c>
      <c r="I217" s="61">
        <f t="shared" si="16"/>
        <v>234.55316488167765</v>
      </c>
      <c r="J217" s="72">
        <f>H217/G217*100</f>
        <v>100</v>
      </c>
    </row>
    <row r="218" spans="1:10" ht="27" customHeight="1">
      <c r="A218" s="65"/>
      <c r="B218" s="139">
        <v>3132</v>
      </c>
      <c r="C218" s="139" t="s">
        <v>234</v>
      </c>
      <c r="D218" s="68">
        <v>11001</v>
      </c>
      <c r="E218" s="69">
        <v>1907.09</v>
      </c>
      <c r="F218" s="69"/>
      <c r="G218" s="69"/>
      <c r="H218" s="69">
        <v>1075.62</v>
      </c>
      <c r="I218" s="145">
        <f t="shared" si="16"/>
        <v>56.40111373873283</v>
      </c>
      <c r="J218" s="72"/>
    </row>
    <row r="219" spans="1:10" ht="27" customHeight="1">
      <c r="A219" s="65"/>
      <c r="B219" s="139">
        <v>3132</v>
      </c>
      <c r="C219" s="139" t="s">
        <v>234</v>
      </c>
      <c r="D219" s="68">
        <v>51100</v>
      </c>
      <c r="E219" s="69">
        <v>587.79</v>
      </c>
      <c r="F219" s="69"/>
      <c r="G219" s="69"/>
      <c r="H219" s="69">
        <v>4776.2</v>
      </c>
      <c r="I219" s="145">
        <f t="shared" si="16"/>
        <v>812.5691148199188</v>
      </c>
      <c r="J219" s="72"/>
    </row>
    <row r="220" spans="1:10" ht="27" customHeight="1">
      <c r="A220" s="63">
        <v>9211</v>
      </c>
      <c r="B220" s="64" t="s">
        <v>2</v>
      </c>
      <c r="C220" s="63" t="s">
        <v>290</v>
      </c>
      <c r="D220" s="64"/>
      <c r="E220" s="57">
        <f>SUM(E221)</f>
        <v>0</v>
      </c>
      <c r="F220" s="57">
        <f>SUM(F221)</f>
        <v>23407</v>
      </c>
      <c r="G220" s="57">
        <f>SUM(G221)</f>
        <v>23407</v>
      </c>
      <c r="H220" s="57">
        <f>SUM(H221)</f>
        <v>20567.440000000002</v>
      </c>
      <c r="I220" s="146">
        <v>0</v>
      </c>
      <c r="J220" s="146">
        <f>H220/G220*100</f>
        <v>87.86875720938183</v>
      </c>
    </row>
    <row r="221" spans="1:10" ht="27" customHeight="1">
      <c r="A221" s="136" t="s">
        <v>291</v>
      </c>
      <c r="B221" s="65" t="s">
        <v>3</v>
      </c>
      <c r="C221" s="136" t="s">
        <v>292</v>
      </c>
      <c r="D221" s="65"/>
      <c r="E221" s="66">
        <f>E222</f>
        <v>0</v>
      </c>
      <c r="F221" s="66">
        <f>F222</f>
        <v>23407</v>
      </c>
      <c r="G221" s="66">
        <f>G222</f>
        <v>23407</v>
      </c>
      <c r="H221" s="66">
        <f>H222</f>
        <v>20567.440000000002</v>
      </c>
      <c r="I221" s="145">
        <v>0</v>
      </c>
      <c r="J221" s="72">
        <f>H221/G221*100</f>
        <v>87.86875720938183</v>
      </c>
    </row>
    <row r="222" spans="1:10" ht="27" customHeight="1">
      <c r="A222" s="65"/>
      <c r="B222" s="136">
        <v>3</v>
      </c>
      <c r="C222" s="136" t="s">
        <v>151</v>
      </c>
      <c r="D222" s="65"/>
      <c r="E222" s="66">
        <f>SUM(E223)</f>
        <v>0</v>
      </c>
      <c r="F222" s="66">
        <f>SUM(F223)</f>
        <v>23407</v>
      </c>
      <c r="G222" s="66">
        <f>SUM(G223)</f>
        <v>23407</v>
      </c>
      <c r="H222" s="66">
        <f>SUM(H223)</f>
        <v>20567.440000000002</v>
      </c>
      <c r="I222" s="145">
        <v>0</v>
      </c>
      <c r="J222" s="72">
        <f>H222/G222*100</f>
        <v>87.86875720938183</v>
      </c>
    </row>
    <row r="223" spans="1:10" ht="27" customHeight="1">
      <c r="A223" s="65"/>
      <c r="B223" s="136">
        <v>31</v>
      </c>
      <c r="C223" s="136" t="s">
        <v>229</v>
      </c>
      <c r="D223" s="65"/>
      <c r="E223" s="66">
        <f>SUM(E224,E227,E229)</f>
        <v>0</v>
      </c>
      <c r="F223" s="66">
        <f>SUM(F224,F227,F229)</f>
        <v>23407</v>
      </c>
      <c r="G223" s="66">
        <f>SUM(G224,G227,G229)</f>
        <v>23407</v>
      </c>
      <c r="H223" s="66">
        <f>SUM(H224,H227,H229)</f>
        <v>20567.440000000002</v>
      </c>
      <c r="I223" s="145">
        <v>0</v>
      </c>
      <c r="J223" s="72">
        <f>H223/G223*100</f>
        <v>87.86875720938183</v>
      </c>
    </row>
    <row r="224" spans="1:10" ht="27" customHeight="1">
      <c r="A224" s="65"/>
      <c r="B224" s="136">
        <v>311</v>
      </c>
      <c r="C224" s="136" t="s">
        <v>230</v>
      </c>
      <c r="D224" s="65"/>
      <c r="E224" s="66">
        <f>SUM(E225:E226)</f>
        <v>0</v>
      </c>
      <c r="F224" s="67">
        <v>17942.49</v>
      </c>
      <c r="G224" s="67">
        <v>17942.49</v>
      </c>
      <c r="H224" s="66">
        <f>SUM(H225:H226)</f>
        <v>15505.560000000001</v>
      </c>
      <c r="I224" s="145">
        <v>0</v>
      </c>
      <c r="J224" s="72">
        <f>H224/G224*100</f>
        <v>86.41810584818495</v>
      </c>
    </row>
    <row r="225" spans="1:10" ht="27" customHeight="1">
      <c r="A225" s="139"/>
      <c r="B225" s="139">
        <v>3111</v>
      </c>
      <c r="C225" s="139" t="s">
        <v>231</v>
      </c>
      <c r="D225" s="68">
        <v>11001</v>
      </c>
      <c r="E225" s="69">
        <v>0</v>
      </c>
      <c r="F225" s="69"/>
      <c r="G225" s="69"/>
      <c r="H225" s="69">
        <v>10795.69</v>
      </c>
      <c r="I225" s="145">
        <v>0</v>
      </c>
      <c r="J225" s="70"/>
    </row>
    <row r="226" spans="1:10" ht="27" customHeight="1">
      <c r="A226" s="139"/>
      <c r="B226" s="139">
        <v>3111</v>
      </c>
      <c r="C226" s="139" t="s">
        <v>231</v>
      </c>
      <c r="D226" s="68">
        <v>51100</v>
      </c>
      <c r="E226" s="69">
        <v>0</v>
      </c>
      <c r="F226" s="69"/>
      <c r="G226" s="69"/>
      <c r="H226" s="69">
        <v>4709.87</v>
      </c>
      <c r="I226" s="145">
        <v>0</v>
      </c>
      <c r="J226" s="70"/>
    </row>
    <row r="227" spans="1:10" ht="27" customHeight="1">
      <c r="A227" s="65"/>
      <c r="B227" s="136">
        <v>312</v>
      </c>
      <c r="C227" s="136" t="s">
        <v>232</v>
      </c>
      <c r="D227" s="65"/>
      <c r="E227" s="71">
        <f>SUM(E228:E228)</f>
        <v>0</v>
      </c>
      <c r="F227" s="69">
        <v>2504</v>
      </c>
      <c r="G227" s="69">
        <v>2504</v>
      </c>
      <c r="H227" s="71">
        <f>SUM(H228:H228)</f>
        <v>2503.45</v>
      </c>
      <c r="I227" s="145">
        <v>0</v>
      </c>
      <c r="J227" s="72">
        <f>H227/G227*100</f>
        <v>99.97803514376996</v>
      </c>
    </row>
    <row r="228" spans="1:10" ht="27" customHeight="1">
      <c r="A228" s="139"/>
      <c r="B228" s="139">
        <v>3121</v>
      </c>
      <c r="C228" s="139" t="s">
        <v>232</v>
      </c>
      <c r="D228" s="68">
        <v>51100</v>
      </c>
      <c r="E228" s="69">
        <v>0</v>
      </c>
      <c r="F228" s="69"/>
      <c r="G228" s="69"/>
      <c r="H228" s="69">
        <v>2503.45</v>
      </c>
      <c r="I228" s="145">
        <v>0</v>
      </c>
      <c r="J228" s="70"/>
    </row>
    <row r="229" spans="1:10" ht="27" customHeight="1">
      <c r="A229" s="65"/>
      <c r="B229" s="136">
        <v>313</v>
      </c>
      <c r="C229" s="136" t="s">
        <v>233</v>
      </c>
      <c r="D229" s="65"/>
      <c r="E229" s="66">
        <f>SUM(E230:E247)</f>
        <v>0</v>
      </c>
      <c r="F229" s="69">
        <v>2960.51</v>
      </c>
      <c r="G229" s="69">
        <v>2960.51</v>
      </c>
      <c r="H229" s="66">
        <f>SUM(H230:H247)</f>
        <v>2558.43</v>
      </c>
      <c r="I229" s="145">
        <v>0</v>
      </c>
      <c r="J229" s="72">
        <f>H229/G229*100</f>
        <v>86.41855626226561</v>
      </c>
    </row>
    <row r="230" spans="1:10" ht="27" customHeight="1">
      <c r="A230" s="65"/>
      <c r="B230" s="139">
        <v>3132</v>
      </c>
      <c r="C230" s="139" t="s">
        <v>234</v>
      </c>
      <c r="D230" s="68">
        <v>11001</v>
      </c>
      <c r="E230" s="69">
        <v>0</v>
      </c>
      <c r="F230" s="69"/>
      <c r="G230" s="69"/>
      <c r="H230" s="69">
        <v>1781.3</v>
      </c>
      <c r="I230" s="145">
        <v>0</v>
      </c>
      <c r="J230" s="72"/>
    </row>
    <row r="231" spans="1:10" ht="27" customHeight="1">
      <c r="A231" s="65"/>
      <c r="B231" s="139">
        <v>3132</v>
      </c>
      <c r="C231" s="139" t="s">
        <v>234</v>
      </c>
      <c r="D231" s="68">
        <v>51100</v>
      </c>
      <c r="E231" s="69">
        <v>0</v>
      </c>
      <c r="F231" s="69"/>
      <c r="G231" s="69"/>
      <c r="H231" s="69">
        <v>777.13</v>
      </c>
      <c r="I231" s="145">
        <v>0</v>
      </c>
      <c r="J231" s="72"/>
    </row>
    <row r="232" spans="1:10" ht="27" customHeight="1">
      <c r="A232" s="141"/>
      <c r="B232" s="142"/>
      <c r="C232" s="142"/>
      <c r="D232" s="93"/>
      <c r="E232" s="94"/>
      <c r="F232" s="95"/>
      <c r="G232" s="95"/>
      <c r="H232" s="95"/>
      <c r="I232" s="96"/>
      <c r="J232" s="97"/>
    </row>
    <row r="233" spans="1:10" ht="12.75" customHeight="1">
      <c r="A233" s="147" t="s">
        <v>301</v>
      </c>
      <c r="B233" s="142"/>
      <c r="C233" s="142"/>
      <c r="D233" s="93"/>
      <c r="E233" s="94"/>
      <c r="F233" s="95"/>
      <c r="G233" s="98" t="s">
        <v>271</v>
      </c>
      <c r="H233" s="98"/>
      <c r="I233" s="96"/>
      <c r="J233" s="97"/>
    </row>
    <row r="234" spans="1:10" ht="12.75" customHeight="1">
      <c r="A234" s="147" t="s">
        <v>302</v>
      </c>
      <c r="B234" s="142"/>
      <c r="C234" s="142"/>
      <c r="D234" s="93"/>
      <c r="E234" s="94"/>
      <c r="F234" s="95"/>
      <c r="G234" s="98" t="s">
        <v>272</v>
      </c>
      <c r="H234" s="98"/>
      <c r="I234" s="96"/>
      <c r="J234" s="97"/>
    </row>
    <row r="235" spans="1:10" ht="12.75" customHeight="1">
      <c r="A235" s="147" t="s">
        <v>303</v>
      </c>
      <c r="B235" s="142"/>
      <c r="C235" s="142"/>
      <c r="D235" s="93"/>
      <c r="E235" s="94"/>
      <c r="F235" s="95"/>
      <c r="G235" s="95"/>
      <c r="H235" s="95"/>
      <c r="I235" s="96"/>
      <c r="J235" s="96"/>
    </row>
  </sheetData>
  <sheetProtection/>
  <mergeCells count="3">
    <mergeCell ref="B2:C2"/>
    <mergeCell ref="B3:C3"/>
    <mergeCell ref="A1:J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2023-03-27T08:06:44Z</dcterms:modified>
  <cp:category/>
  <cp:version/>
  <cp:contentType/>
  <cp:contentStatus/>
</cp:coreProperties>
</file>