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Documents\FINANCIJSKI PLANOVI\Izvršenje financijskog plana\IZVRŠENJE PLANA 2024\"/>
    </mc:Choice>
  </mc:AlternateContent>
  <xr:revisionPtr revIDLastSave="0" documentId="13_ncr:1_{0DECAECD-BAD6-489F-995B-00645A61E65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AŽETAK" sheetId="1" r:id="rId1"/>
    <sheet name=" Račun prihoda i rashoda" sheetId="3" r:id="rId2"/>
    <sheet name="Rashodi i prihodi prema izvoru" sheetId="8" r:id="rId3"/>
    <sheet name="Rashodi prema funkcijskoj k " sheetId="11" r:id="rId4"/>
    <sheet name="Račun financiranja " sheetId="9" r:id="rId5"/>
    <sheet name="Račun fin prema izvorima f" sheetId="10" r:id="rId6"/>
    <sheet name="Programska klasifikacija" sheetId="7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1" i="3" l="1"/>
  <c r="H104" i="7"/>
  <c r="H111" i="7"/>
  <c r="H113" i="7"/>
  <c r="G10" i="7"/>
  <c r="G34" i="7"/>
  <c r="G42" i="7"/>
  <c r="G76" i="7"/>
  <c r="G85" i="7"/>
  <c r="G89" i="7"/>
  <c r="G98" i="7"/>
  <c r="G107" i="7"/>
  <c r="G115" i="7"/>
  <c r="G124" i="7"/>
  <c r="G131" i="7"/>
  <c r="G138" i="7"/>
  <c r="G142" i="7"/>
  <c r="G137" i="7" s="1"/>
  <c r="G146" i="7"/>
  <c r="G153" i="7"/>
  <c r="G152" i="7" s="1"/>
  <c r="G158" i="7"/>
  <c r="G157" i="7" s="1"/>
  <c r="G163" i="7"/>
  <c r="G162" i="7" s="1"/>
  <c r="G175" i="7"/>
  <c r="G148" i="7"/>
  <c r="G135" i="7"/>
  <c r="G133" i="7"/>
  <c r="G113" i="7"/>
  <c r="G111" i="7"/>
  <c r="G109" i="7"/>
  <c r="G104" i="7"/>
  <c r="G100" i="7"/>
  <c r="G91" i="7"/>
  <c r="G90" i="7" s="1"/>
  <c r="G87" i="7"/>
  <c r="G68" i="7"/>
  <c r="J104" i="3"/>
  <c r="J103" i="3"/>
  <c r="J102" i="3"/>
  <c r="J100" i="3"/>
  <c r="J99" i="3"/>
  <c r="J97" i="3"/>
  <c r="J96" i="3"/>
  <c r="J93" i="3"/>
  <c r="J92" i="3"/>
  <c r="J86" i="3"/>
  <c r="J85" i="3"/>
  <c r="J83" i="3"/>
  <c r="J82" i="3"/>
  <c r="J81" i="3"/>
  <c r="J80" i="3"/>
  <c r="J79" i="3"/>
  <c r="J78" i="3"/>
  <c r="J77" i="3"/>
  <c r="J76" i="3"/>
  <c r="J75" i="3"/>
  <c r="J74" i="3"/>
  <c r="J73" i="3"/>
  <c r="J72" i="3"/>
  <c r="J71" i="3"/>
  <c r="J70" i="3"/>
  <c r="J68" i="3"/>
  <c r="J67" i="3"/>
  <c r="J66" i="3"/>
  <c r="J65" i="3"/>
  <c r="J64" i="3"/>
  <c r="J63" i="3"/>
  <c r="J62" i="3"/>
  <c r="J61" i="3"/>
  <c r="J60" i="3"/>
  <c r="J59" i="3"/>
  <c r="J57" i="3"/>
  <c r="J56" i="3"/>
  <c r="J55" i="3"/>
  <c r="J53" i="3"/>
  <c r="J52" i="3"/>
  <c r="J51" i="3"/>
  <c r="J50" i="3"/>
  <c r="J49" i="3"/>
  <c r="J48" i="3"/>
  <c r="J36" i="3"/>
  <c r="J35" i="3"/>
  <c r="J34" i="3"/>
  <c r="J32" i="3"/>
  <c r="J31" i="3"/>
  <c r="J30" i="3"/>
  <c r="J29" i="3"/>
  <c r="J28" i="3"/>
  <c r="J27" i="3"/>
  <c r="J25" i="3"/>
  <c r="J24" i="3"/>
  <c r="J22" i="3"/>
  <c r="J21" i="3"/>
  <c r="J19" i="3"/>
  <c r="J18" i="3"/>
  <c r="J17" i="3"/>
  <c r="J15" i="3"/>
  <c r="J14" i="3"/>
  <c r="J13" i="3"/>
  <c r="G48" i="8"/>
  <c r="F48" i="8"/>
  <c r="G47" i="8"/>
  <c r="F47" i="8"/>
  <c r="F46" i="8"/>
  <c r="G45" i="8"/>
  <c r="F45" i="8"/>
  <c r="G44" i="8"/>
  <c r="F44" i="8"/>
  <c r="G43" i="8"/>
  <c r="F43" i="8"/>
  <c r="G42" i="8"/>
  <c r="F42" i="8"/>
  <c r="F41" i="8"/>
  <c r="F39" i="8"/>
  <c r="G38" i="8"/>
  <c r="F38" i="8"/>
  <c r="G36" i="8"/>
  <c r="F36" i="8"/>
  <c r="G35" i="8"/>
  <c r="F35" i="8"/>
  <c r="G34" i="8"/>
  <c r="F34" i="8"/>
  <c r="G33" i="8"/>
  <c r="F33" i="8"/>
  <c r="G32" i="8"/>
  <c r="F32" i="8"/>
  <c r="G31" i="8"/>
  <c r="F31" i="8"/>
  <c r="G30" i="8"/>
  <c r="F30" i="8"/>
  <c r="G29" i="8"/>
  <c r="F29" i="8"/>
  <c r="G28" i="8"/>
  <c r="F28" i="8"/>
  <c r="G26" i="8"/>
  <c r="F26" i="8"/>
  <c r="G25" i="8"/>
  <c r="F25" i="8"/>
  <c r="F24" i="8"/>
  <c r="G23" i="8"/>
  <c r="F23" i="8"/>
  <c r="G22" i="8"/>
  <c r="F22" i="8"/>
  <c r="G21" i="8"/>
  <c r="F21" i="8"/>
  <c r="G20" i="8"/>
  <c r="F20" i="8"/>
  <c r="F19" i="8"/>
  <c r="G18" i="8"/>
  <c r="F17" i="8"/>
  <c r="G16" i="8"/>
  <c r="F16" i="8"/>
  <c r="G14" i="8"/>
  <c r="F14" i="8"/>
  <c r="G13" i="8"/>
  <c r="F13" i="8"/>
  <c r="G12" i="8"/>
  <c r="F12" i="8"/>
  <c r="G11" i="8"/>
  <c r="F11" i="8"/>
  <c r="G10" i="8"/>
  <c r="F10" i="8"/>
  <c r="G9" i="8"/>
  <c r="F9" i="8"/>
  <c r="G7" i="8"/>
  <c r="F7" i="8"/>
  <c r="G6" i="8"/>
  <c r="F6" i="8"/>
  <c r="G9" i="7" l="1"/>
  <c r="G8" i="7" s="1"/>
  <c r="G84" i="7"/>
  <c r="G132" i="7"/>
  <c r="G108" i="7"/>
  <c r="G99" i="7"/>
  <c r="F185" i="7"/>
  <c r="F182" i="7"/>
  <c r="F179" i="7"/>
  <c r="F176" i="7"/>
  <c r="F175" i="7"/>
  <c r="F172" i="7"/>
  <c r="F169" i="7"/>
  <c r="F164" i="7"/>
  <c r="F163" i="7"/>
  <c r="F159" i="7"/>
  <c r="F158" i="7"/>
  <c r="F157" i="7" s="1"/>
  <c r="F154" i="7"/>
  <c r="F153" i="7"/>
  <c r="F152" i="7" s="1"/>
  <c r="F147" i="7"/>
  <c r="F146" i="7"/>
  <c r="F143" i="7"/>
  <c r="F142" i="7"/>
  <c r="F139" i="7"/>
  <c r="F138" i="7"/>
  <c r="F132" i="7"/>
  <c r="F131" i="7"/>
  <c r="F125" i="7"/>
  <c r="F124" i="7"/>
  <c r="F116" i="7"/>
  <c r="F115" i="7"/>
  <c r="F108" i="7"/>
  <c r="F107" i="7"/>
  <c r="F99" i="7"/>
  <c r="F98" i="7"/>
  <c r="F93" i="7"/>
  <c r="F90" i="7"/>
  <c r="F89" i="7"/>
  <c r="F86" i="7"/>
  <c r="F85" i="7"/>
  <c r="F77" i="7"/>
  <c r="F76" i="7"/>
  <c r="F70" i="7"/>
  <c r="F67" i="7"/>
  <c r="F48" i="7"/>
  <c r="F43" i="7"/>
  <c r="F42" i="7"/>
  <c r="F35" i="7"/>
  <c r="F34" i="7"/>
  <c r="F11" i="7"/>
  <c r="F10" i="7"/>
  <c r="E175" i="7"/>
  <c r="E163" i="7"/>
  <c r="E132" i="7"/>
  <c r="E131" i="7"/>
  <c r="E108" i="7"/>
  <c r="E107" i="7"/>
  <c r="E99" i="7"/>
  <c r="E98" i="7"/>
  <c r="E89" i="7"/>
  <c r="E42" i="7"/>
  <c r="D47" i="8"/>
  <c r="D38" i="8"/>
  <c r="D33" i="8"/>
  <c r="D31" i="8"/>
  <c r="D29" i="8"/>
  <c r="D25" i="8"/>
  <c r="D16" i="8"/>
  <c r="D11" i="8"/>
  <c r="D9" i="8"/>
  <c r="D7" i="8"/>
  <c r="D6" i="8" s="1"/>
  <c r="H46" i="3"/>
  <c r="H94" i="3"/>
  <c r="I106" i="3"/>
  <c r="I105" i="3" s="1"/>
  <c r="F106" i="3"/>
  <c r="F105" i="3" s="1"/>
  <c r="I89" i="3"/>
  <c r="I88" i="3" s="1"/>
  <c r="F89" i="3"/>
  <c r="F88" i="3" s="1"/>
  <c r="H37" i="3"/>
  <c r="H11" i="3"/>
  <c r="H12" i="1"/>
  <c r="H9" i="1"/>
  <c r="H15" i="1" s="1"/>
  <c r="G177" i="7"/>
  <c r="H177" i="7" s="1"/>
  <c r="E176" i="7"/>
  <c r="G170" i="7"/>
  <c r="E169" i="7"/>
  <c r="H148" i="7"/>
  <c r="E147" i="7"/>
  <c r="E146" i="7"/>
  <c r="G144" i="7"/>
  <c r="H144" i="7" s="1"/>
  <c r="E143" i="7"/>
  <c r="E142" i="7"/>
  <c r="E90" i="7"/>
  <c r="E86" i="7"/>
  <c r="E85" i="7"/>
  <c r="E67" i="7"/>
  <c r="H170" i="7" l="1"/>
  <c r="F162" i="7"/>
  <c r="G169" i="7"/>
  <c r="E162" i="7"/>
  <c r="F84" i="7"/>
  <c r="H45" i="3"/>
  <c r="D28" i="8"/>
  <c r="H10" i="3"/>
  <c r="G176" i="7"/>
  <c r="H142" i="7"/>
  <c r="G143" i="7"/>
  <c r="G147" i="7"/>
  <c r="F9" i="7"/>
  <c r="F137" i="7"/>
  <c r="H146" i="7"/>
  <c r="G94" i="3"/>
  <c r="G46" i="3"/>
  <c r="K105" i="3"/>
  <c r="K88" i="3"/>
  <c r="G12" i="1"/>
  <c r="G9" i="1"/>
  <c r="G15" i="1" s="1"/>
  <c r="F8" i="7" l="1"/>
  <c r="B47" i="8"/>
  <c r="B38" i="8"/>
  <c r="B33" i="8"/>
  <c r="B31" i="8"/>
  <c r="B29" i="8"/>
  <c r="B25" i="8"/>
  <c r="B16" i="8"/>
  <c r="B11" i="8"/>
  <c r="B9" i="8"/>
  <c r="B7" i="8"/>
  <c r="B6" i="8"/>
  <c r="F103" i="3"/>
  <c r="F99" i="3"/>
  <c r="F96" i="3"/>
  <c r="F95" i="3" s="1"/>
  <c r="F92" i="3"/>
  <c r="F91" i="3"/>
  <c r="F85" i="3"/>
  <c r="F84" i="3" s="1"/>
  <c r="F78" i="3"/>
  <c r="F76" i="3"/>
  <c r="F66" i="3"/>
  <c r="F59" i="3"/>
  <c r="F55" i="3"/>
  <c r="F52" i="3"/>
  <c r="F50" i="3"/>
  <c r="F48" i="3"/>
  <c r="F47" i="3" s="1"/>
  <c r="F40" i="3"/>
  <c r="F38" i="3"/>
  <c r="F34" i="3"/>
  <c r="F33" i="3" s="1"/>
  <c r="F30" i="3"/>
  <c r="F27" i="3"/>
  <c r="F24" i="3"/>
  <c r="F23" i="3" s="1"/>
  <c r="F21" i="3"/>
  <c r="F20" i="3" s="1"/>
  <c r="F18" i="3"/>
  <c r="F15" i="3"/>
  <c r="F13" i="3"/>
  <c r="F12" i="1"/>
  <c r="F9" i="1"/>
  <c r="F15" i="1" s="1"/>
  <c r="E185" i="7"/>
  <c r="E182" i="7"/>
  <c r="E179" i="7"/>
  <c r="E172" i="7"/>
  <c r="E164" i="7"/>
  <c r="E159" i="7"/>
  <c r="E154" i="7"/>
  <c r="E139" i="7"/>
  <c r="E125" i="7"/>
  <c r="E116" i="7"/>
  <c r="E93" i="7"/>
  <c r="E77" i="7"/>
  <c r="E70" i="7"/>
  <c r="E48" i="7"/>
  <c r="E43" i="7"/>
  <c r="E35" i="7"/>
  <c r="E11" i="7"/>
  <c r="G186" i="7"/>
  <c r="G185" i="7" s="1"/>
  <c r="G183" i="7"/>
  <c r="H183" i="7" s="1"/>
  <c r="G180" i="7"/>
  <c r="G179" i="7" s="1"/>
  <c r="G173" i="7"/>
  <c r="G165" i="7"/>
  <c r="G164" i="7" s="1"/>
  <c r="G160" i="7"/>
  <c r="G159" i="7" s="1"/>
  <c r="G155" i="7"/>
  <c r="G140" i="7"/>
  <c r="G126" i="7"/>
  <c r="G117" i="7"/>
  <c r="G96" i="7"/>
  <c r="G94" i="7"/>
  <c r="G82" i="7"/>
  <c r="H82" i="7" s="1"/>
  <c r="G78" i="7"/>
  <c r="H78" i="7" s="1"/>
  <c r="G71" i="7"/>
  <c r="G70" i="7" s="1"/>
  <c r="G65" i="7"/>
  <c r="G49" i="7"/>
  <c r="H49" i="7" s="1"/>
  <c r="G46" i="7"/>
  <c r="H46" i="7" s="1"/>
  <c r="G44" i="7"/>
  <c r="G36" i="7"/>
  <c r="G32" i="7"/>
  <c r="H32" i="7" s="1"/>
  <c r="G12" i="7"/>
  <c r="G9" i="11"/>
  <c r="F9" i="11"/>
  <c r="G8" i="11"/>
  <c r="F8" i="11"/>
  <c r="G7" i="11"/>
  <c r="F7" i="11"/>
  <c r="G6" i="11"/>
  <c r="F6" i="11"/>
  <c r="G8" i="8"/>
  <c r="F8" i="8"/>
  <c r="J16" i="3"/>
  <c r="I96" i="3"/>
  <c r="I95" i="3" s="1"/>
  <c r="I103" i="3"/>
  <c r="I99" i="3"/>
  <c r="I92" i="3"/>
  <c r="I91" i="3" s="1"/>
  <c r="K91" i="3" s="1"/>
  <c r="I85" i="3"/>
  <c r="I78" i="3"/>
  <c r="I76" i="3"/>
  <c r="I66" i="3"/>
  <c r="I59" i="3"/>
  <c r="I55" i="3"/>
  <c r="I52" i="3"/>
  <c r="I50" i="3"/>
  <c r="I48" i="3"/>
  <c r="K23" i="1"/>
  <c r="J24" i="1"/>
  <c r="J23" i="1"/>
  <c r="H173" i="7" l="1"/>
  <c r="F12" i="3"/>
  <c r="F11" i="3" s="1"/>
  <c r="F26" i="3"/>
  <c r="F54" i="3"/>
  <c r="F46" i="3"/>
  <c r="F98" i="3"/>
  <c r="F94" i="3"/>
  <c r="I98" i="3"/>
  <c r="K98" i="3" s="1"/>
  <c r="I47" i="3"/>
  <c r="K47" i="3" s="1"/>
  <c r="I84" i="3"/>
  <c r="K84" i="3" s="1"/>
  <c r="F37" i="3"/>
  <c r="G43" i="7"/>
  <c r="G182" i="7"/>
  <c r="G48" i="7"/>
  <c r="H36" i="7"/>
  <c r="G116" i="7"/>
  <c r="H42" i="7"/>
  <c r="H10" i="7"/>
  <c r="H155" i="7"/>
  <c r="H180" i="7"/>
  <c r="H12" i="7"/>
  <c r="H44" i="7"/>
  <c r="H71" i="7"/>
  <c r="H140" i="7"/>
  <c r="G93" i="7"/>
  <c r="G154" i="7"/>
  <c r="H76" i="7"/>
  <c r="H117" i="7"/>
  <c r="H126" i="7"/>
  <c r="H165" i="7"/>
  <c r="H186" i="7"/>
  <c r="G35" i="7"/>
  <c r="G77" i="7"/>
  <c r="G125" i="7"/>
  <c r="G139" i="7"/>
  <c r="G172" i="7"/>
  <c r="H133" i="7"/>
  <c r="H160" i="7"/>
  <c r="G11" i="7"/>
  <c r="H68" i="7"/>
  <c r="G67" i="7"/>
  <c r="B28" i="8"/>
  <c r="H175" i="7"/>
  <c r="I54" i="3"/>
  <c r="H138" i="7"/>
  <c r="H124" i="7"/>
  <c r="H115" i="7"/>
  <c r="H34" i="7"/>
  <c r="E158" i="7"/>
  <c r="E157" i="7" s="1"/>
  <c r="E153" i="7"/>
  <c r="E152" i="7" s="1"/>
  <c r="E138" i="7"/>
  <c r="E137" i="7" s="1"/>
  <c r="E124" i="7"/>
  <c r="E115" i="7"/>
  <c r="E76" i="7"/>
  <c r="E34" i="7"/>
  <c r="E10" i="7"/>
  <c r="F10" i="3" l="1"/>
  <c r="I94" i="3"/>
  <c r="K94" i="3" s="1"/>
  <c r="J98" i="3"/>
  <c r="J84" i="3"/>
  <c r="J47" i="3"/>
  <c r="K54" i="3"/>
  <c r="J54" i="3"/>
  <c r="E84" i="7"/>
  <c r="I46" i="3"/>
  <c r="K46" i="3" s="1"/>
  <c r="H109" i="7"/>
  <c r="H157" i="7"/>
  <c r="H158" i="7"/>
  <c r="H152" i="7"/>
  <c r="H91" i="7"/>
  <c r="H89" i="7"/>
  <c r="H163" i="7"/>
  <c r="H131" i="7"/>
  <c r="H153" i="7"/>
  <c r="F45" i="3"/>
  <c r="E9" i="7"/>
  <c r="J94" i="3" l="1"/>
  <c r="I45" i="3"/>
  <c r="K45" i="3" s="1"/>
  <c r="J46" i="3"/>
  <c r="E8" i="7"/>
  <c r="H162" i="7"/>
  <c r="H137" i="7"/>
  <c r="H9" i="7"/>
  <c r="H107" i="7"/>
  <c r="H87" i="7"/>
  <c r="G86" i="7"/>
  <c r="E47" i="8"/>
  <c r="E38" i="8"/>
  <c r="E33" i="8"/>
  <c r="E31" i="8"/>
  <c r="E29" i="8"/>
  <c r="C47" i="8"/>
  <c r="C38" i="8"/>
  <c r="C33" i="8"/>
  <c r="C31" i="8"/>
  <c r="C29" i="8"/>
  <c r="E25" i="8"/>
  <c r="C25" i="8"/>
  <c r="E16" i="8"/>
  <c r="C16" i="8"/>
  <c r="E11" i="8"/>
  <c r="C11" i="8"/>
  <c r="E9" i="8"/>
  <c r="C9" i="8"/>
  <c r="E7" i="8"/>
  <c r="C7" i="8"/>
  <c r="H85" i="7" l="1"/>
  <c r="J45" i="3"/>
  <c r="H100" i="7"/>
  <c r="H98" i="7"/>
  <c r="C28" i="8"/>
  <c r="E28" i="8"/>
  <c r="C6" i="8"/>
  <c r="E6" i="8"/>
  <c r="G45" i="3"/>
  <c r="H84" i="7" l="1"/>
  <c r="H8" i="7"/>
  <c r="I40" i="3"/>
  <c r="I38" i="3"/>
  <c r="G37" i="3"/>
  <c r="I34" i="3"/>
  <c r="I30" i="3"/>
  <c r="I27" i="3"/>
  <c r="I24" i="3"/>
  <c r="I21" i="3"/>
  <c r="I18" i="3"/>
  <c r="I15" i="3"/>
  <c r="I13" i="3"/>
  <c r="K14" i="1"/>
  <c r="J14" i="1"/>
  <c r="K13" i="1"/>
  <c r="J13" i="1"/>
  <c r="K10" i="1"/>
  <c r="J10" i="1"/>
  <c r="F22" i="1"/>
  <c r="I12" i="1"/>
  <c r="K12" i="1" s="1"/>
  <c r="I9" i="1"/>
  <c r="I33" i="3" l="1"/>
  <c r="I23" i="3"/>
  <c r="I20" i="3"/>
  <c r="I15" i="1"/>
  <c r="K15" i="1" s="1"/>
  <c r="K9" i="1"/>
  <c r="J12" i="1"/>
  <c r="I37" i="3"/>
  <c r="I26" i="3"/>
  <c r="G11" i="3"/>
  <c r="G10" i="3" s="1"/>
  <c r="I12" i="3"/>
  <c r="J9" i="1"/>
  <c r="K26" i="3" l="1"/>
  <c r="J26" i="3"/>
  <c r="J12" i="3"/>
  <c r="K12" i="3"/>
  <c r="K33" i="3"/>
  <c r="J33" i="3"/>
  <c r="K20" i="3"/>
  <c r="J20" i="3"/>
  <c r="K23" i="3"/>
  <c r="J23" i="3"/>
  <c r="J15" i="1"/>
  <c r="I11" i="3"/>
  <c r="I10" i="3" l="1"/>
  <c r="K11" i="3"/>
  <c r="J11" i="3"/>
  <c r="K10" i="3" l="1"/>
  <c r="J10" i="3"/>
</calcChain>
</file>

<file path=xl/sharedStrings.xml><?xml version="1.0" encoding="utf-8"?>
<sst xmlns="http://schemas.openxmlformats.org/spreadsheetml/2006/main" count="547" uniqueCount="309">
  <si>
    <t>PRIHODI UKUPNO</t>
  </si>
  <si>
    <t>RASHODI UKUPNO</t>
  </si>
  <si>
    <t>Prihodi poslovanja</t>
  </si>
  <si>
    <t>Prihodi od prodaje nefinancijske imovine</t>
  </si>
  <si>
    <t>Rashodi poslovanja</t>
  </si>
  <si>
    <t>Rashodi za zaposlene</t>
  </si>
  <si>
    <t>Rashodi za nabavu nefinancijske imovine</t>
  </si>
  <si>
    <t>Rashodi za nabavu neproizvedene dugotrajne imovine</t>
  </si>
  <si>
    <t>BROJČANA OZNAKA I NAZIV</t>
  </si>
  <si>
    <t>UKUPNI RASHODI</t>
  </si>
  <si>
    <t>Primici od financijske imovine i zaduživanja</t>
  </si>
  <si>
    <t>Izdaci za financijsku imovinu i otplate zajmova</t>
  </si>
  <si>
    <t>II. POSEBNI DIO</t>
  </si>
  <si>
    <t>I. OPĆI DIO</t>
  </si>
  <si>
    <t>Materijalni rashodi</t>
  </si>
  <si>
    <t>Primici od zaduživanja</t>
  </si>
  <si>
    <t>Izdaci za otplatu glavnice primljenih kredita i zajmova</t>
  </si>
  <si>
    <t>INDEKS</t>
  </si>
  <si>
    <t xml:space="preserve">IZVJEŠTAJ O PRIHODIMA I RASHODIMA PREMA EKONOMSKOJ KLASIFIKACIJI </t>
  </si>
  <si>
    <t>6=5/2*100</t>
  </si>
  <si>
    <t>7=5/4*100</t>
  </si>
  <si>
    <t>UKUPNI PRIHODI</t>
  </si>
  <si>
    <t>Pomoći iz inozemstva i od subjekata unutar općeg proračuna</t>
  </si>
  <si>
    <t>Prihodi od prodaje proizvoda i robe te pruženih usluga</t>
  </si>
  <si>
    <t>Prihodi od prodaje proizvoda i robe</t>
  </si>
  <si>
    <t>Prihodi od prodaje proizvedene dugotrajne imovine</t>
  </si>
  <si>
    <t>Plaće (Bruto)</t>
  </si>
  <si>
    <t>Plaće za redovan rad</t>
  </si>
  <si>
    <t>Naknade troškova zaposlenima</t>
  </si>
  <si>
    <t>Službena putovanja</t>
  </si>
  <si>
    <t>31 Vlastiti prihodi</t>
  </si>
  <si>
    <t>3 Vlastiti prihodi</t>
  </si>
  <si>
    <t>11 Opći prihodi i primici</t>
  </si>
  <si>
    <t>1 Opći prihodi i primici</t>
  </si>
  <si>
    <t>UKUPNO RASHODI</t>
  </si>
  <si>
    <t xml:space="preserve">UKUPNO PRIHODI </t>
  </si>
  <si>
    <t>IZVJEŠTAJ O PRIHODIMA I RASHODIMA PREMA IZVORIMA FINANCIRANJA</t>
  </si>
  <si>
    <t xml:space="preserve">IZVJEŠTAJ RAČUNA FINANCIRANJA PREMA EKONOMSKOJ KLASIFIKACIJI </t>
  </si>
  <si>
    <t>Primljeni krediti i zajmovi od međunarodnih organizacija, institucija i tijela EU te inozemnih vlada</t>
  </si>
  <si>
    <t>Primljeni zajmovi od međunarodnih organizacija</t>
  </si>
  <si>
    <t>Otplata glavnice primljenih kredita i zajmova od međunarodnih organizacija, institucija i tijela EU te inozemnih vlada</t>
  </si>
  <si>
    <t>Otplata glavnice primljenih zajmova od međunarodnih organizacija</t>
  </si>
  <si>
    <t>IZVJEŠTAJ RAČUNA FINANCIRANJA PREMA IZVORIMA FINANCIRANJA</t>
  </si>
  <si>
    <t>UKUPNO PRIMICI</t>
  </si>
  <si>
    <t xml:space="preserve">UKUPNO IZDACI </t>
  </si>
  <si>
    <t>IZVJEŠTAJ O RASHODIMA PREMA FUNKCIJSKOJ KLASIFIKACIJI</t>
  </si>
  <si>
    <t>5=4/3*100</t>
  </si>
  <si>
    <t>INDEKS**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</si>
  <si>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</si>
  <si>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</si>
  <si>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</si>
  <si>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</si>
  <si>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</si>
  <si>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7 PRIHODI OD PRODAJE NEFINANCIJSKE IMOVINE</t>
  </si>
  <si>
    <t>RAZLIKA PRIMITAKA I IZDATAKA</t>
  </si>
  <si>
    <t>SAŽETAK  RAČUNA PRIHODA I RASHODA I  RAČUNA FINANCIRANJA</t>
  </si>
  <si>
    <t>SAŽETAK  RAČUNA PRIHODA I RASHODA</t>
  </si>
  <si>
    <t>RAZLIKA - VIŠAK MANJAK</t>
  </si>
  <si>
    <t>SAŽETAK RAČUNA FINANCIRANJA</t>
  </si>
  <si>
    <t>PRENESENI VIŠAK/MANJAK IZ PRETHODNE GODINE</t>
  </si>
  <si>
    <t>PRIJENOS  VIŠKA/MANJKA U SLJEDEĆE RAZDOBLJE</t>
  </si>
  <si>
    <t xml:space="preserve"> RAČUN PRIHODA I RASHODA </t>
  </si>
  <si>
    <t xml:space="preserve"> RAČUN FINANCIRANJA</t>
  </si>
  <si>
    <t>IZVJEŠTAJ PO PROGRAMSKOJ KLASIFIKACIJI</t>
  </si>
  <si>
    <t>SAŽETAK  RAČUNA PRIHODA I RASHODA I  RAČUNA FINANCIRANJA  može sadržavati i dodatne podatke.</t>
  </si>
  <si>
    <t>Napomena:  Iznosi u stupcu "OSTVARENJE/IZVRŠENJE N-1." preračunavaju se iz kuna u eure prema fiksnom tečaju konverzije (1 EUR=7,53450 kuna) i po pravilima za preračunavanje i zaokruživanje.</t>
  </si>
  <si>
    <t xml:space="preserve">Napomena : "N" označava razdoblje </t>
  </si>
  <si>
    <t xml:space="preserve">* Opći i posebni dio izvještaja o izvršenju proračuna sadrži samo izvorni plan ako od donošenja proračuna nije bilo izmjena i dopuna niti izvršenih preraspodjela odnosno izvorni plan i tekući plan ako je od donošenja proračuna bilo naknadno izvršenih preraspodjela.  
Opći i posebni dio izvještaja o izvršenju proračuna sadrži rebalans ako je od donošenja proračuna bilo izmjena i dopuna, odnosno rebalans i tekući plan ako je od izmjena i dopuna proračuna bilo naknadno izvršenih preraspodjela. </t>
  </si>
  <si>
    <t xml:space="preserve">** AKO Opći i Posebni dio izvještaja ne sadrži "TEKUĆI PLAN N.", "INDEKS"("OSTVARENJE/IZVRŠENJE N."/"TEKUĆI PLAN N.") iskazuje se kao "OSTVARENJE/IZVRŠENJE N."/"IZVORNI PLAN N." ODNOSNO "REBALANS N." </t>
  </si>
  <si>
    <t>OSTVARENJE/IZVRŠENJE 
2023.</t>
  </si>
  <si>
    <t>Pomoći od međunarodnih organizacija te institucija i tijela EU</t>
  </si>
  <si>
    <t>Tekuće pomoći od institucija i tijela EU</t>
  </si>
  <si>
    <t>Pomoći proračunskim korisnicima iz proračuna koji im nije nadležan</t>
  </si>
  <si>
    <t>Tekuće pomoći proračunskim korisnicima iz proračuna koji im nije nadležan</t>
  </si>
  <si>
    <t>Kapitalne pomoći proračunskim korisnicima iz proračuna koji im nije nadležan</t>
  </si>
  <si>
    <t>Prijenosi između proračunskih korisnika istog proračuna</t>
  </si>
  <si>
    <t>Tekući prijenosi između proračunskih korisnika istog proračuna</t>
  </si>
  <si>
    <t>Prihodi od imovine</t>
  </si>
  <si>
    <t>Prihodi od financijske imovine - kamate a vista</t>
  </si>
  <si>
    <t>Prihodi od administrativnih pristojbi i po posebnim propisima</t>
  </si>
  <si>
    <t>Prihodi po posebnim propisima</t>
  </si>
  <si>
    <t>Sufinanciranje cijene usluge, participacije i slično</t>
  </si>
  <si>
    <t>Prihodi od pruženih usluga</t>
  </si>
  <si>
    <t>Donacije od pravnih i fizičkih osoba izvan općeg proračuna</t>
  </si>
  <si>
    <t>Tekuće donacije  od pravnih i fizičkih osoba izvan općeg proračuna</t>
  </si>
  <si>
    <t>Kapitalne donacije  od pravnih i fizičkih osoba izvan općeg proračuna</t>
  </si>
  <si>
    <t>Prihodi iz nadležnog proračuna i od HZZO-a temeljem ugovornih obveza</t>
  </si>
  <si>
    <t>Prihodi iz proračuna za financiranje redovne djelatnosti</t>
  </si>
  <si>
    <t>Prihodi iz nadležnog proračuna za financiranje rashoda poslovanja</t>
  </si>
  <si>
    <t>Prihodi iz nadležnog proračuna za financiranje rashoda za nabavu nefinancijske imovine</t>
  </si>
  <si>
    <t>Prihodi od prodaje neproizvedene dugotrajne imovine</t>
  </si>
  <si>
    <t>Prihodi od prodaje materijalne imovine-prirodnih bogatstava</t>
  </si>
  <si>
    <t>Prihodi od prodaje postrojenja i opreme</t>
  </si>
  <si>
    <t xml:space="preserve">Ostali rashodi za zaposlene </t>
  </si>
  <si>
    <t>Doprinosi na plaće</t>
  </si>
  <si>
    <t>Doprinosi za obvezno zdravstveno osiguranje</t>
  </si>
  <si>
    <t>3212</t>
  </si>
  <si>
    <t>Naknade za prijevoz, za rad na terenu i odvojeni život</t>
  </si>
  <si>
    <t>Stručno usavršavanje</t>
  </si>
  <si>
    <t>3221</t>
  </si>
  <si>
    <t>3223</t>
  </si>
  <si>
    <t>3224</t>
  </si>
  <si>
    <t>Rashodi za materijal i energiju</t>
  </si>
  <si>
    <t>Uredski materijal i ostali materijalni rashodi</t>
  </si>
  <si>
    <t>Materijal i sirovine</t>
  </si>
  <si>
    <t>Energija</t>
  </si>
  <si>
    <t>Materijal i dijelovi za tekuće i investicijsko održavanje</t>
  </si>
  <si>
    <t>Sitni inventar i auto gume</t>
  </si>
  <si>
    <t>Službena,radna i zaštitna odjeća i obuća</t>
  </si>
  <si>
    <t>3231</t>
  </si>
  <si>
    <t>3232</t>
  </si>
  <si>
    <t>3234</t>
  </si>
  <si>
    <t>3238</t>
  </si>
  <si>
    <t>3239</t>
  </si>
  <si>
    <t>Rashodi za usluge</t>
  </si>
  <si>
    <t>Usluge telefona, pošte i prijevoza</t>
  </si>
  <si>
    <t>Usluge tekućeg i investicijskog održavanja</t>
  </si>
  <si>
    <t>Usluge promidžbe i informiranja</t>
  </si>
  <si>
    <t>Komunalne usluge</t>
  </si>
  <si>
    <t>Zakupnine i najamnine</t>
  </si>
  <si>
    <t>Zdravstvene i veterinarske usluge</t>
  </si>
  <si>
    <t>Intelektualne i osobne usluge</t>
  </si>
  <si>
    <t>Računalne usluge</t>
  </si>
  <si>
    <t>Ostale usluge</t>
  </si>
  <si>
    <t xml:space="preserve">Naknade troškova osobama izvan radnog odnosa </t>
  </si>
  <si>
    <t>Ostali nespomenuti rashodi poslovanja</t>
  </si>
  <si>
    <t>Premija osiguranja</t>
  </si>
  <si>
    <t>3293</t>
  </si>
  <si>
    <t>Reprezentacija</t>
  </si>
  <si>
    <t>Članarine i norme</t>
  </si>
  <si>
    <t>Pristojbe i naknade</t>
  </si>
  <si>
    <t>3299</t>
  </si>
  <si>
    <t>3431</t>
  </si>
  <si>
    <t>Bankarske usluge i usluge platnog prometa</t>
  </si>
  <si>
    <t>Zatezne kamate</t>
  </si>
  <si>
    <t>Financijski rashodi</t>
  </si>
  <si>
    <t>Ostali financijski rashodi</t>
  </si>
  <si>
    <t xml:space="preserve">Ostali rashodi </t>
  </si>
  <si>
    <t>Tekuće donacije</t>
  </si>
  <si>
    <t>Tekuće donacije u naravi</t>
  </si>
  <si>
    <t>Rashodi za nabavu proizvedene dugotrajne imovine</t>
  </si>
  <si>
    <t>Postrojenja i oprema</t>
  </si>
  <si>
    <t>Uredska oprema i namještaj</t>
  </si>
  <si>
    <t>Uređaji,strojevi i oprema za ostale namjene</t>
  </si>
  <si>
    <t>Knjige, umjetnička djela i ostalie izložb.vrijednosti</t>
  </si>
  <si>
    <t>Knjige</t>
  </si>
  <si>
    <t>Škola primijenjenih umjetnosti i dizajna - Pula</t>
  </si>
  <si>
    <t>MATERIJALNI RASHODI</t>
  </si>
  <si>
    <t>SLUŽBENA PUTOVANJA</t>
  </si>
  <si>
    <t>STRUČNO USAVRŠAVANJE ZAPOSLENIKA</t>
  </si>
  <si>
    <t>UREDSKI MATERIJAL I OSTALI MATERIJALNI RASHODI</t>
  </si>
  <si>
    <t>MATERIJAL I SIROVINE</t>
  </si>
  <si>
    <t>MAT.I DIJELOVI ZA TEKUĆE I INVEST.ODRŽAVANJE</t>
  </si>
  <si>
    <t>SITNI INVENTAR I AUTO GUME</t>
  </si>
  <si>
    <t>SLUŽBENA, RADNA I ZAŠTITNA ODJEĆA I OBUĆA</t>
  </si>
  <si>
    <t>USLUGE TELEFONA, POŠTE I PRIJEVOZA</t>
  </si>
  <si>
    <t>USLUGE TEKUĆEG I INVESTICIJSKOG ODRŽAVANJA</t>
  </si>
  <si>
    <t>USLUGE PROMIDŽBE I INFORMIRANJA</t>
  </si>
  <si>
    <t>KOMUNALNE USLUGE</t>
  </si>
  <si>
    <t>ZAKUPNINE I NAJAMNINE</t>
  </si>
  <si>
    <t>INTELEKTUALNE I OSOBNE  USLUGE</t>
  </si>
  <si>
    <t>RAČUNALNE USLUGE</t>
  </si>
  <si>
    <t>OSTALE USLUGE</t>
  </si>
  <si>
    <t>REPREZENTACIJA</t>
  </si>
  <si>
    <t>ČLANARINE</t>
  </si>
  <si>
    <t>PRISTOJBE I NAKNADE</t>
  </si>
  <si>
    <t>OSTALI NESPOMENUTI RASHODI POSLOVANJA</t>
  </si>
  <si>
    <t>FINANCIJSKI RASHODI</t>
  </si>
  <si>
    <t>BANKARSKE USLUGE I USLUGE PLATNOG PROMETA</t>
  </si>
  <si>
    <t>NAKNADE ZA PRIJEVOZ</t>
  </si>
  <si>
    <t>ENERGIJA</t>
  </si>
  <si>
    <t>ZDRAVSTVENE I VETERINARSKE USLUGE</t>
  </si>
  <si>
    <t>PREMIJE OSIGURANJA</t>
  </si>
  <si>
    <t>NAKNADE TROŠKOVA OSOBAMA IZVAN RADNOG ODNOSA</t>
  </si>
  <si>
    <t>RASHODI ZA ZAPOSLENE</t>
  </si>
  <si>
    <t>PLAĆE ZA REDOVAN RAD</t>
  </si>
  <si>
    <t>OSTALI RASHODI ZA ZAPOSLENE</t>
  </si>
  <si>
    <t>DOPRINOSI ZA OBVEZNO ZDRAVSTVENO OSIGURANJE</t>
  </si>
  <si>
    <t>OSTALI RASHODI</t>
  </si>
  <si>
    <t>TEKUĆE DONACIJE U NARAVI</t>
  </si>
  <si>
    <t>RASHODI ZA NABAVU PROIZVEDENE DUGOTRAJNE IMOVINE</t>
  </si>
  <si>
    <t>UREDSKA OPREMA I NAMJEŠTAJ</t>
  </si>
  <si>
    <t>UREĐAJI, STROJEVI I OPREMA ZA OSTALE NAMJENE</t>
  </si>
  <si>
    <t>KNJIGE</t>
  </si>
  <si>
    <t>Nematerijalna imovina</t>
  </si>
  <si>
    <t>Ostala nematerijalna imovina</t>
  </si>
  <si>
    <t>Oprema za održavanje i zaštitu</t>
  </si>
  <si>
    <t>Prihodi od prodaje proizvoda i robe te pruženih usluga i prihodi od donacija</t>
  </si>
  <si>
    <t>11001 Nenamjenski prihodi i primici</t>
  </si>
  <si>
    <t>32400 Vlastiti prihodi srednjih škola</t>
  </si>
  <si>
    <t>4 Prihodi za posebne namjene</t>
  </si>
  <si>
    <t>47400 Prihodi za posebne namjene za srednje škole</t>
  </si>
  <si>
    <t>48007 Decentralizirana sredstva za srednje škole</t>
  </si>
  <si>
    <t>48011 Decentralizirana sredstva prethodne godine-školstvo</t>
  </si>
  <si>
    <t>5 Pomoći</t>
  </si>
  <si>
    <t>51100 Strukturni fondovi EU</t>
  </si>
  <si>
    <t>51999 Prihodi od EU projekata-ostalo</t>
  </si>
  <si>
    <t>53080 Agencija za odgoj i obrazovanje za proračunske korisnike</t>
  </si>
  <si>
    <t>53082 Ministarstvo znanosti i obrazovanja za srednje škole</t>
  </si>
  <si>
    <t>53102 Ministarstvo rada, mirovinskog sustava, obitelji i socijalne politike za proračunske korisnike</t>
  </si>
  <si>
    <t>55359 Grad Pula za proračunske korisnike</t>
  </si>
  <si>
    <t>58800 Proračunski korisnici za proračunske korisnike</t>
  </si>
  <si>
    <t>6 Donacije</t>
  </si>
  <si>
    <t>62400 Donacije za srednje škole</t>
  </si>
  <si>
    <t>IZVRŠENJE 
2023.</t>
  </si>
  <si>
    <t>09 Obrazovanje</t>
  </si>
  <si>
    <t>092 Srednjoškolsko obrazovanje</t>
  </si>
  <si>
    <t>0922 Više srednjoškolsko obrazovanje</t>
  </si>
  <si>
    <t>PROGRAM 2201</t>
  </si>
  <si>
    <t>REDOVNA DJELATNOST SREDNJIH ŠKOLA - MINIMALNI STANDARD</t>
  </si>
  <si>
    <t>Aktivnost A220101</t>
  </si>
  <si>
    <t>MATERIJALNI RASHODI SŠ PO KRITERIJIMA</t>
  </si>
  <si>
    <t>Izvor financiranja 48007</t>
  </si>
  <si>
    <t>Decentralizirana sredstva za srednje škole</t>
  </si>
  <si>
    <t>Aktivnost A220102</t>
  </si>
  <si>
    <t>MATERIJALNI RASHODI SŠ PO STVARNOM TROŠKU</t>
  </si>
  <si>
    <t>Aktivnost A220103</t>
  </si>
  <si>
    <t>MATERIJALNI RASHODI SŠ - DRUGI IZVORI</t>
  </si>
  <si>
    <t>Izvor financiranja 32400</t>
  </si>
  <si>
    <t>Vlastiti prihodi srednjih škola</t>
  </si>
  <si>
    <t>Izvor financiranja 47400</t>
  </si>
  <si>
    <t>Prihodi za posebne namjene za srednje škole</t>
  </si>
  <si>
    <t>Izvor financiranja 62400</t>
  </si>
  <si>
    <t xml:space="preserve">Donacije za srednje škole </t>
  </si>
  <si>
    <t>Aktivnost A220104</t>
  </si>
  <si>
    <t>PLAĆE I DRUGI RASHODI ZA ZAPOSLENE SREDNJIH ŠKOLA</t>
  </si>
  <si>
    <t>Izvor financiranja 53082</t>
  </si>
  <si>
    <t>Ministarstvo znanosti i obrazovanja za srednje škole</t>
  </si>
  <si>
    <t>PROGRAM 2301</t>
  </si>
  <si>
    <t>PROGRAMI OBRAZOVANJA IZNAD STANDARDA</t>
  </si>
  <si>
    <t>Aktivnost A230102</t>
  </si>
  <si>
    <t>ŽUPANIJSKA NATJECANJA</t>
  </si>
  <si>
    <t>Izvor financiranja 58800</t>
  </si>
  <si>
    <t>Proračunski korisnici za proračunske korisnike</t>
  </si>
  <si>
    <t>Aktivnost A230143</t>
  </si>
  <si>
    <t>IZLOŽBA UČENIČKIH RADOVA</t>
  </si>
  <si>
    <t>Izvor financiranja 55359</t>
  </si>
  <si>
    <t>Grad Pula za proračunske korisnike</t>
  </si>
  <si>
    <t>Aktivnost A230162</t>
  </si>
  <si>
    <t>NAKNADA ZA ŽUPANIJSKO STRUČNO VIJEĆE</t>
  </si>
  <si>
    <t>Izvor financiranja 53080</t>
  </si>
  <si>
    <t>Agencija za odgoj i obrazovanje za proračunske korisnike</t>
  </si>
  <si>
    <t>Aktivnost A230184</t>
  </si>
  <si>
    <t>ZAVIČAJNA NASTAVA</t>
  </si>
  <si>
    <t>Izvor financiranja 11001</t>
  </si>
  <si>
    <t>Nenamjenski prihodi i primici</t>
  </si>
  <si>
    <t>Aktivnost A230209</t>
  </si>
  <si>
    <t>MENSTRUALNE I HIGIJENSKE POTREPŠTINE</t>
  </si>
  <si>
    <t>Izvor financiranja 53102</t>
  </si>
  <si>
    <t>Ministarstvo rada, mirovinskog sustava, obitelji i socijalne politike za proračunske korisnike</t>
  </si>
  <si>
    <t>PROGRAM 2402</t>
  </si>
  <si>
    <t>INVESTICIJSKO ODRŽAVANJE SREDNJIH ŠKOLA</t>
  </si>
  <si>
    <t>Aktivnost A240201</t>
  </si>
  <si>
    <t>INVESTICIJSKO ODRŽAVANJE SŠ - MINIMALNI STANDARD</t>
  </si>
  <si>
    <t>PROGRAM 2406</t>
  </si>
  <si>
    <t>OPREMANJE U SREDNJIM ŠKOLAMA</t>
  </si>
  <si>
    <t>Kapitalni projekt K240601</t>
  </si>
  <si>
    <t>ŠKOLSKI NAMJEŠTAJ I OPREMA</t>
  </si>
  <si>
    <t>Kapitalni projekt K240602</t>
  </si>
  <si>
    <t>OPREMANJE BIBLIOTEKE</t>
  </si>
  <si>
    <t>48008 Decentralizirana sredstva za kapitalno srednje škole</t>
  </si>
  <si>
    <t>PROGRAM 2404</t>
  </si>
  <si>
    <t>KAPITALNA ULAGANJA U SREDNJE ŠKOLE</t>
  </si>
  <si>
    <t>Izvor financiranja 48008</t>
  </si>
  <si>
    <t>Decentralizirana sredstva za kapitalno za srednje škole</t>
  </si>
  <si>
    <t>UR.BROJ: 2168-16-2</t>
  </si>
  <si>
    <t>Predsjednica Školskog odbora</t>
  </si>
  <si>
    <t>Jasminka Brlas, prof.</t>
  </si>
  <si>
    <t>UR.BROJ: 2168-16-3</t>
  </si>
  <si>
    <t>UR.BROJ: 2168-16-4</t>
  </si>
  <si>
    <t>UR.BROJ: 2168-16-5</t>
  </si>
  <si>
    <t>UR.BROJ: 2168-16-6</t>
  </si>
  <si>
    <t>UR.BROJ: 2168-16-7</t>
  </si>
  <si>
    <t>UR.BROJ: 2168-16-8</t>
  </si>
  <si>
    <t>IZVJEŠTAJ O IZVRŠENJU FINANCIJSKOG PLANA ŠKOLE PRIMIJENJENIH UMJETNOSTI I DIZAJNA - PULA ZA 2024. GODINU</t>
  </si>
  <si>
    <t>IZVORNI PLAN ILI REBALANS 2024.</t>
  </si>
  <si>
    <t>TEKUĆI PLAN 2024.</t>
  </si>
  <si>
    <t xml:space="preserve">OSTVARENJE/IZVRŠENJE 
2024. </t>
  </si>
  <si>
    <t>KLASA: 400-07/25-01/2</t>
  </si>
  <si>
    <t>OSTVARENJE/IZVRŠENJE 
2024.</t>
  </si>
  <si>
    <t>IZVRŠENJE 
2024.</t>
  </si>
  <si>
    <t xml:space="preserve"> IZVRŠENJE 
2024.</t>
  </si>
  <si>
    <t>Naknade građanima i kućanstvima na temelju osiguranja i druge naknade</t>
  </si>
  <si>
    <t>Rashodi za dodatna ulaganja na nefinancijskoj imovini</t>
  </si>
  <si>
    <t>51700 Prihodi za EU projekte iz ERASMUS+</t>
  </si>
  <si>
    <t>Aktivnost A230101</t>
  </si>
  <si>
    <t>MATERIJALNI TROŠKOVI IZNAD STANDARDA</t>
  </si>
  <si>
    <t>Aktivnost A230104</t>
  </si>
  <si>
    <t>POMOĆNICI U NASTAVI</t>
  </si>
  <si>
    <t>Aktivnost A230115</t>
  </si>
  <si>
    <t>OSTALI PROGRAMI I PROJEKTI</t>
  </si>
  <si>
    <t>NAKNADE GRAĐANIMA I KUĆANSTVIMA NA TEMELJU OSIGURANJA I DRUGE NAKNADE</t>
  </si>
  <si>
    <t>Aktivnost A230212</t>
  </si>
  <si>
    <t>OXFORD DIGITALNA KNJIŽNICA</t>
  </si>
  <si>
    <t>Aktivnost A230214</t>
  </si>
  <si>
    <t>IZMJENA NAZIVA ŠKOLA (DVOJEZIČNOST)</t>
  </si>
  <si>
    <t>Aktivnost A240416</t>
  </si>
  <si>
    <t>ŠKOLA PRIMIJENJENIH UMJETNOSTI I DIZAJNA PULA</t>
  </si>
  <si>
    <t>RASHODI ZA DODATNA ULAGANJA NA NEFINANCIJSKOJ IMOVINI</t>
  </si>
  <si>
    <t>48008 Decentralizirana sredstva za kapitalno za srednje škole</t>
  </si>
  <si>
    <t>PROGRAM 2302</t>
  </si>
  <si>
    <t>Ostale naknade građanima i kućanstvima iz proračuna</t>
  </si>
  <si>
    <t>Naknade građanima i kućanstvima u naravi</t>
  </si>
  <si>
    <t>Dodatna ulaganja na građevinskim objektima</t>
  </si>
  <si>
    <t>NAKNADE GRAĐANIMA I KUĆANSTVIMA U NARAVI</t>
  </si>
  <si>
    <t>DODATNA ULAGANJA NA GRAĐEVINSKIM OBJEKTIAM</t>
  </si>
  <si>
    <t>OPREMA ZA ODRŽAVANJE I ZAŠTITU</t>
  </si>
  <si>
    <t>Kamate na oročena sredstva i depozite po viđenju</t>
  </si>
  <si>
    <t>Pula, 21. ožujka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</si>
</sst>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b/>
      <i/>
      <sz val="10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2"/>
      <color theme="1"/>
      <name val="Arial"/>
      <family val="2"/>
      <charset val="238"/>
    </font>
    <font>
      <sz val="14"/>
      <color rgb="FFFF0000"/>
      <name val="Arial"/>
      <family val="2"/>
      <charset val="238"/>
    </font>
    <font>
      <b/>
      <sz val="8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i/>
      <sz val="10"/>
      <color indexed="8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sz val="10"/>
      <color rgb="FFFF0000"/>
      <name val="Arial"/>
      <family val="2"/>
      <charset val="238"/>
    </font>
    <font>
      <b/>
      <sz val="14"/>
      <name val="Arial"/>
      <family val="2"/>
      <charset val="238"/>
    </font>
    <font>
      <sz val="1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0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92">
    <xf numFmtId="0" fontId="0" fillId="0" borderId="0" xfId="0"/>
    <xf numFmtId="0" fontId="6" fillId="2" borderId="3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vertical="center" wrapText="1"/>
    </xf>
    <xf numFmtId="0" fontId="11" fillId="2" borderId="3" xfId="0" applyNumberFormat="1" applyFont="1" applyFill="1" applyBorder="1" applyAlignment="1" applyProtection="1">
      <alignment horizontal="left" vertical="center" wrapText="1"/>
    </xf>
    <xf numFmtId="0" fontId="9" fillId="2" borderId="3" xfId="0" quotePrefix="1" applyFont="1" applyFill="1" applyBorder="1" applyAlignment="1">
      <alignment horizontal="left" vertical="center"/>
    </xf>
    <xf numFmtId="0" fontId="11" fillId="2" borderId="3" xfId="0" applyFont="1" applyFill="1" applyBorder="1" applyAlignment="1">
      <alignment horizontal="left" vertical="center"/>
    </xf>
    <xf numFmtId="0" fontId="11" fillId="2" borderId="3" xfId="0" applyNumberFormat="1" applyFont="1" applyFill="1" applyBorder="1" applyAlignment="1" applyProtection="1">
      <alignment horizontal="left" vertical="center"/>
    </xf>
    <xf numFmtId="0" fontId="9" fillId="2" borderId="3" xfId="0" applyNumberFormat="1" applyFont="1" applyFill="1" applyBorder="1" applyAlignment="1" applyProtection="1">
      <alignment horizontal="left" vertical="center" wrapText="1"/>
    </xf>
    <xf numFmtId="0" fontId="9" fillId="2" borderId="3" xfId="0" applyFont="1" applyFill="1" applyBorder="1" applyAlignment="1">
      <alignment horizontal="left" vertical="center"/>
    </xf>
    <xf numFmtId="0" fontId="10" fillId="2" borderId="3" xfId="0" quotePrefix="1" applyFont="1" applyFill="1" applyBorder="1" applyAlignment="1">
      <alignment horizontal="left" vertical="center" wrapText="1"/>
    </xf>
    <xf numFmtId="0" fontId="7" fillId="0" borderId="0" xfId="0" quotePrefix="1" applyNumberFormat="1" applyFont="1" applyFill="1" applyBorder="1" applyAlignment="1" applyProtection="1">
      <alignment horizontal="left" wrapText="1"/>
    </xf>
    <xf numFmtId="0" fontId="8" fillId="0" borderId="0" xfId="0" applyNumberFormat="1" applyFont="1" applyFill="1" applyBorder="1" applyAlignment="1" applyProtection="1">
      <alignment wrapText="1"/>
    </xf>
    <xf numFmtId="3" fontId="5" fillId="0" borderId="0" xfId="0" applyNumberFormat="1" applyFont="1" applyBorder="1" applyAlignment="1">
      <alignment horizontal="right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11" fillId="3" borderId="1" xfId="0" applyFont="1" applyFill="1" applyBorder="1" applyAlignment="1">
      <alignment horizontal="left" vertical="center"/>
    </xf>
    <xf numFmtId="0" fontId="11" fillId="2" borderId="3" xfId="0" applyNumberFormat="1" applyFont="1" applyFill="1" applyBorder="1" applyAlignment="1" applyProtection="1">
      <alignment vertical="center" wrapText="1"/>
    </xf>
    <xf numFmtId="0" fontId="9" fillId="2" borderId="3" xfId="0" applyNumberFormat="1" applyFont="1" applyFill="1" applyBorder="1" applyAlignment="1" applyProtection="1">
      <alignment vertical="center" wrapText="1"/>
    </xf>
    <xf numFmtId="0" fontId="11" fillId="2" borderId="3" xfId="0" quotePrefix="1" applyFont="1" applyFill="1" applyBorder="1" applyAlignment="1">
      <alignment horizontal="left" vertical="center"/>
    </xf>
    <xf numFmtId="0" fontId="6" fillId="0" borderId="3" xfId="0" quotePrefix="1" applyNumberFormat="1" applyFont="1" applyFill="1" applyBorder="1" applyAlignment="1" applyProtection="1">
      <alignment horizontal="center" vertical="center" wrapText="1"/>
    </xf>
    <xf numFmtId="0" fontId="14" fillId="2" borderId="3" xfId="0" applyNumberFormat="1" applyFont="1" applyFill="1" applyBorder="1" applyAlignment="1" applyProtection="1">
      <alignment horizontal="center" vertical="center" wrapText="1"/>
    </xf>
    <xf numFmtId="0" fontId="14" fillId="0" borderId="3" xfId="0" quotePrefix="1" applyNumberFormat="1" applyFont="1" applyFill="1" applyBorder="1" applyAlignment="1" applyProtection="1">
      <alignment horizontal="center" vertical="center" wrapText="1"/>
    </xf>
    <xf numFmtId="0" fontId="15" fillId="0" borderId="0" xfId="0" applyFont="1"/>
    <xf numFmtId="0" fontId="0" fillId="0" borderId="3" xfId="0" applyBorder="1"/>
    <xf numFmtId="0" fontId="9" fillId="2" borderId="3" xfId="0" quotePrefix="1" applyFont="1" applyFill="1" applyBorder="1" applyAlignment="1">
      <alignment horizontal="left" vertical="center" wrapText="1"/>
    </xf>
    <xf numFmtId="0" fontId="10" fillId="2" borderId="3" xfId="0" applyNumberFormat="1" applyFont="1" applyFill="1" applyBorder="1" applyAlignment="1" applyProtection="1">
      <alignment horizontal="left" vertical="center" wrapText="1" indent="1"/>
    </xf>
    <xf numFmtId="0" fontId="10" fillId="2" borderId="3" xfId="0" quotePrefix="1" applyFont="1" applyFill="1" applyBorder="1" applyAlignment="1">
      <alignment horizontal="left" vertical="center" wrapText="1" indent="1"/>
    </xf>
    <xf numFmtId="0" fontId="1" fillId="0" borderId="0" xfId="0" applyFont="1"/>
    <xf numFmtId="0" fontId="9" fillId="3" borderId="2" xfId="0" applyNumberFormat="1" applyFont="1" applyFill="1" applyBorder="1" applyAlignment="1" applyProtection="1">
      <alignment vertical="center"/>
    </xf>
    <xf numFmtId="0" fontId="0" fillId="3" borderId="0" xfId="0" applyFill="1"/>
    <xf numFmtId="0" fontId="6" fillId="3" borderId="3" xfId="0" applyNumberFormat="1" applyFont="1" applyFill="1" applyBorder="1" applyAlignment="1" applyProtection="1">
      <alignment horizontal="center" vertical="center" wrapText="1"/>
    </xf>
    <xf numFmtId="0" fontId="14" fillId="3" borderId="3" xfId="0" applyNumberFormat="1" applyFont="1" applyFill="1" applyBorder="1" applyAlignment="1" applyProtection="1">
      <alignment horizontal="center" vertical="center" wrapText="1"/>
    </xf>
    <xf numFmtId="0" fontId="6" fillId="3" borderId="4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left" vertical="center"/>
    </xf>
    <xf numFmtId="0" fontId="2" fillId="2" borderId="0" xfId="0" applyNumberFormat="1" applyFont="1" applyFill="1" applyBorder="1" applyAlignment="1" applyProtection="1">
      <alignment horizontal="center" vertical="center" wrapText="1"/>
    </xf>
    <xf numFmtId="0" fontId="0" fillId="2" borderId="0" xfId="0" applyFill="1"/>
    <xf numFmtId="0" fontId="3" fillId="2" borderId="0" xfId="0" applyNumberFormat="1" applyFont="1" applyFill="1" applyBorder="1" applyAlignment="1" applyProtection="1">
      <alignment vertical="center" wrapText="1"/>
    </xf>
    <xf numFmtId="0" fontId="5" fillId="2" borderId="0" xfId="0" applyNumberFormat="1" applyFont="1" applyFill="1" applyBorder="1" applyAlignment="1" applyProtection="1">
      <alignment horizontal="center" vertical="center" wrapText="1"/>
    </xf>
    <xf numFmtId="0" fontId="12" fillId="2" borderId="0" xfId="0" applyFont="1" applyFill="1" applyAlignment="1">
      <alignment wrapText="1"/>
    </xf>
    <xf numFmtId="0" fontId="1" fillId="2" borderId="5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right" vertical="center"/>
    </xf>
    <xf numFmtId="0" fontId="4" fillId="2" borderId="0" xfId="0" applyNumberFormat="1" applyFont="1" applyFill="1" applyBorder="1" applyAlignment="1" applyProtection="1">
      <alignment horizontal="center" vertical="center" wrapText="1"/>
    </xf>
    <xf numFmtId="0" fontId="7" fillId="2" borderId="0" xfId="0" quotePrefix="1" applyNumberFormat="1" applyFont="1" applyFill="1" applyBorder="1" applyAlignment="1" applyProtection="1">
      <alignment horizontal="left" wrapText="1"/>
    </xf>
    <xf numFmtId="0" fontId="8" fillId="2" borderId="0" xfId="0" applyNumberFormat="1" applyFont="1" applyFill="1" applyBorder="1" applyAlignment="1" applyProtection="1">
      <alignment wrapText="1"/>
    </xf>
    <xf numFmtId="3" fontId="5" fillId="2" borderId="0" xfId="0" applyNumberFormat="1" applyFont="1" applyFill="1" applyBorder="1" applyAlignment="1">
      <alignment horizontal="right"/>
    </xf>
    <xf numFmtId="4" fontId="6" fillId="3" borderId="3" xfId="0" applyNumberFormat="1" applyFont="1" applyFill="1" applyBorder="1" applyAlignment="1">
      <alignment horizontal="right"/>
    </xf>
    <xf numFmtId="4" fontId="6" fillId="0" borderId="3" xfId="0" applyNumberFormat="1" applyFont="1" applyFill="1" applyBorder="1" applyAlignment="1">
      <alignment horizontal="right"/>
    </xf>
    <xf numFmtId="4" fontId="6" fillId="0" borderId="3" xfId="0" applyNumberFormat="1" applyFont="1" applyBorder="1" applyAlignment="1">
      <alignment horizontal="right"/>
    </xf>
    <xf numFmtId="4" fontId="4" fillId="2" borderId="0" xfId="0" applyNumberFormat="1" applyFont="1" applyFill="1" applyBorder="1" applyAlignment="1" applyProtection="1">
      <alignment horizontal="center" vertical="center" wrapText="1"/>
    </xf>
    <xf numFmtId="4" fontId="3" fillId="2" borderId="0" xfId="0" applyNumberFormat="1" applyFont="1" applyFill="1" applyBorder="1" applyAlignment="1" applyProtection="1"/>
    <xf numFmtId="4" fontId="6" fillId="2" borderId="3" xfId="0" applyNumberFormat="1" applyFont="1" applyFill="1" applyBorder="1" applyAlignment="1" applyProtection="1">
      <alignment horizontal="center" vertical="center" wrapText="1"/>
    </xf>
    <xf numFmtId="4" fontId="14" fillId="2" borderId="3" xfId="0" applyNumberFormat="1" applyFont="1" applyFill="1" applyBorder="1" applyAlignment="1" applyProtection="1">
      <alignment horizontal="center" vertical="center" wrapText="1"/>
    </xf>
    <xf numFmtId="3" fontId="14" fillId="2" borderId="3" xfId="0" applyNumberFormat="1" applyFont="1" applyFill="1" applyBorder="1" applyAlignment="1" applyProtection="1">
      <alignment horizontal="center" vertical="center" wrapText="1"/>
    </xf>
    <xf numFmtId="4" fontId="20" fillId="2" borderId="0" xfId="0" applyNumberFormat="1" applyFont="1" applyFill="1" applyBorder="1" applyAlignment="1" applyProtection="1">
      <alignment horizontal="center" vertical="center" wrapText="1"/>
    </xf>
    <xf numFmtId="3" fontId="21" fillId="0" borderId="3" xfId="0" quotePrefix="1" applyNumberFormat="1" applyFont="1" applyFill="1" applyBorder="1" applyAlignment="1" applyProtection="1">
      <alignment horizontal="center" vertical="center" wrapText="1"/>
    </xf>
    <xf numFmtId="4" fontId="11" fillId="0" borderId="3" xfId="0" applyNumberFormat="1" applyFont="1" applyBorder="1" applyAlignment="1">
      <alignment horizontal="right"/>
    </xf>
    <xf numFmtId="4" fontId="11" fillId="3" borderId="3" xfId="0" applyNumberFormat="1" applyFont="1" applyFill="1" applyBorder="1" applyAlignment="1">
      <alignment horizontal="right"/>
    </xf>
    <xf numFmtId="0" fontId="1" fillId="0" borderId="0" xfId="0" applyFont="1" applyAlignment="1">
      <alignment horizontal="left" vertical="center"/>
    </xf>
    <xf numFmtId="0" fontId="6" fillId="2" borderId="1" xfId="0" applyNumberFormat="1" applyFont="1" applyFill="1" applyBorder="1" applyAlignment="1" applyProtection="1">
      <alignment vertical="center" wrapText="1"/>
    </xf>
    <xf numFmtId="0" fontId="6" fillId="2" borderId="2" xfId="0" applyNumberFormat="1" applyFont="1" applyFill="1" applyBorder="1" applyAlignment="1" applyProtection="1">
      <alignment vertical="center" wrapText="1"/>
    </xf>
    <xf numFmtId="0" fontId="6" fillId="2" borderId="4" xfId="0" applyNumberFormat="1" applyFont="1" applyFill="1" applyBorder="1" applyAlignment="1" applyProtection="1">
      <alignment vertical="center" wrapText="1"/>
    </xf>
    <xf numFmtId="0" fontId="16" fillId="5" borderId="1" xfId="0" applyFont="1" applyFill="1" applyBorder="1" applyAlignment="1" applyProtection="1">
      <alignment vertical="center" wrapText="1" readingOrder="1"/>
      <protection locked="0"/>
    </xf>
    <xf numFmtId="0" fontId="16" fillId="5" borderId="2" xfId="0" applyFont="1" applyFill="1" applyBorder="1" applyAlignment="1" applyProtection="1">
      <alignment vertical="center" wrapText="1" readingOrder="1"/>
      <protection locked="0"/>
    </xf>
    <xf numFmtId="0" fontId="16" fillId="5" borderId="4" xfId="0" applyFont="1" applyFill="1" applyBorder="1" applyAlignment="1" applyProtection="1">
      <alignment vertical="center" wrapText="1" readingOrder="1"/>
      <protection locked="0"/>
    </xf>
    <xf numFmtId="4" fontId="3" fillId="2" borderId="3" xfId="0" applyNumberFormat="1" applyFont="1" applyFill="1" applyBorder="1" applyAlignment="1">
      <alignment horizontal="right"/>
    </xf>
    <xf numFmtId="4" fontId="0" fillId="0" borderId="3" xfId="0" applyNumberFormat="1" applyBorder="1"/>
    <xf numFmtId="4" fontId="6" fillId="2" borderId="3" xfId="0" applyNumberFormat="1" applyFont="1" applyFill="1" applyBorder="1" applyAlignment="1">
      <alignment horizontal="right"/>
    </xf>
    <xf numFmtId="4" fontId="1" fillId="0" borderId="3" xfId="0" applyNumberFormat="1" applyFont="1" applyBorder="1"/>
    <xf numFmtId="0" fontId="9" fillId="0" borderId="3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22" fillId="4" borderId="3" xfId="0" applyFont="1" applyFill="1" applyBorder="1" applyAlignment="1">
      <alignment vertical="center" wrapText="1"/>
    </xf>
    <xf numFmtId="0" fontId="23" fillId="4" borderId="3" xfId="0" applyFont="1" applyFill="1" applyBorder="1" applyAlignment="1">
      <alignment vertical="center" wrapText="1"/>
    </xf>
    <xf numFmtId="3" fontId="9" fillId="0" borderId="3" xfId="0" applyNumberFormat="1" applyFont="1" applyBorder="1" applyAlignment="1">
      <alignment horizontal="left" vertical="center" wrapText="1"/>
    </xf>
    <xf numFmtId="3" fontId="11" fillId="0" borderId="3" xfId="0" applyNumberFormat="1" applyFont="1" applyBorder="1" applyAlignment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10" fillId="2" borderId="3" xfId="0" applyFont="1" applyFill="1" applyBorder="1" applyAlignment="1">
      <alignment horizontal="left" vertical="center" wrapText="1"/>
    </xf>
    <xf numFmtId="0" fontId="11" fillId="2" borderId="3" xfId="0" applyFont="1" applyFill="1" applyBorder="1" applyAlignment="1">
      <alignment vertical="center" wrapText="1"/>
    </xf>
    <xf numFmtId="0" fontId="11" fillId="2" borderId="3" xfId="0" applyFont="1" applyFill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4" fontId="6" fillId="2" borderId="4" xfId="0" applyNumberFormat="1" applyFont="1" applyFill="1" applyBorder="1" applyAlignment="1">
      <alignment horizontal="right"/>
    </xf>
    <xf numFmtId="4" fontId="3" fillId="2" borderId="4" xfId="0" applyNumberFormat="1" applyFont="1" applyFill="1" applyBorder="1" applyAlignment="1">
      <alignment horizontal="right"/>
    </xf>
    <xf numFmtId="4" fontId="9" fillId="2" borderId="3" xfId="0" applyNumberFormat="1" applyFont="1" applyFill="1" applyBorder="1" applyAlignment="1">
      <alignment horizontal="right"/>
    </xf>
    <xf numFmtId="4" fontId="11" fillId="2" borderId="3" xfId="0" applyNumberFormat="1" applyFont="1" applyFill="1" applyBorder="1" applyAlignment="1">
      <alignment horizontal="right"/>
    </xf>
    <xf numFmtId="4" fontId="11" fillId="2" borderId="4" xfId="0" applyNumberFormat="1" applyFont="1" applyFill="1" applyBorder="1" applyAlignment="1">
      <alignment horizontal="right"/>
    </xf>
    <xf numFmtId="4" fontId="9" fillId="2" borderId="4" xfId="0" applyNumberFormat="1" applyFont="1" applyFill="1" applyBorder="1" applyAlignment="1">
      <alignment horizontal="right"/>
    </xf>
    <xf numFmtId="0" fontId="6" fillId="2" borderId="4" xfId="0" applyFont="1" applyFill="1" applyBorder="1" applyAlignment="1">
      <alignment horizontal="left" vertical="center" wrapText="1"/>
    </xf>
    <xf numFmtId="0" fontId="24" fillId="2" borderId="4" xfId="0" applyFont="1" applyFill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/>
    </xf>
    <xf numFmtId="0" fontId="11" fillId="0" borderId="3" xfId="0" applyFont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 wrapText="1"/>
    </xf>
    <xf numFmtId="0" fontId="11" fillId="0" borderId="3" xfId="0" applyFont="1" applyBorder="1" applyAlignment="1" applyProtection="1">
      <alignment horizontal="left" vertical="center" wrapText="1" readingOrder="1"/>
      <protection locked="0"/>
    </xf>
    <xf numFmtId="0" fontId="9" fillId="0" borderId="3" xfId="0" applyFont="1" applyBorder="1" applyAlignment="1" applyProtection="1">
      <alignment horizontal="left" vertical="center" wrapText="1" readingOrder="1"/>
      <protection locked="0"/>
    </xf>
    <xf numFmtId="0" fontId="0" fillId="0" borderId="0" xfId="0" applyFont="1"/>
    <xf numFmtId="0" fontId="24" fillId="2" borderId="4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4" fontId="3" fillId="2" borderId="3" xfId="0" applyNumberFormat="1" applyFont="1" applyFill="1" applyBorder="1" applyAlignment="1">
      <alignment horizontal="left" vertical="center"/>
    </xf>
    <xf numFmtId="4" fontId="6" fillId="2" borderId="3" xfId="0" applyNumberFormat="1" applyFont="1" applyFill="1" applyBorder="1" applyAlignment="1">
      <alignment horizontal="left" vertical="center"/>
    </xf>
    <xf numFmtId="4" fontId="3" fillId="2" borderId="3" xfId="0" applyNumberFormat="1" applyFont="1" applyFill="1" applyBorder="1" applyAlignment="1">
      <alignment horizontal="right" vertical="center"/>
    </xf>
    <xf numFmtId="4" fontId="6" fillId="2" borderId="3" xfId="0" applyNumberFormat="1" applyFont="1" applyFill="1" applyBorder="1" applyAlignment="1">
      <alignment horizontal="right" vertical="center"/>
    </xf>
    <xf numFmtId="0" fontId="25" fillId="2" borderId="1" xfId="0" applyNumberFormat="1" applyFont="1" applyFill="1" applyBorder="1" applyAlignment="1" applyProtection="1">
      <alignment vertical="center" wrapText="1"/>
    </xf>
    <xf numFmtId="0" fontId="1" fillId="0" borderId="0" xfId="0" applyFont="1" applyBorder="1" applyAlignment="1">
      <alignment horizontal="left" vertical="top" wrapText="1"/>
    </xf>
    <xf numFmtId="4" fontId="26" fillId="0" borderId="3" xfId="0" applyNumberFormat="1" applyFont="1" applyBorder="1"/>
    <xf numFmtId="4" fontId="27" fillId="0" borderId="3" xfId="0" applyNumberFormat="1" applyFont="1" applyBorder="1"/>
    <xf numFmtId="0" fontId="11" fillId="2" borderId="4" xfId="0" applyNumberFormat="1" applyFont="1" applyFill="1" applyBorder="1" applyAlignment="1" applyProtection="1">
      <alignment vertical="center" wrapText="1"/>
    </xf>
    <xf numFmtId="0" fontId="11" fillId="2" borderId="2" xfId="0" applyNumberFormat="1" applyFont="1" applyFill="1" applyBorder="1" applyAlignment="1" applyProtection="1">
      <alignment vertical="center" wrapText="1"/>
    </xf>
    <xf numFmtId="0" fontId="26" fillId="0" borderId="0" xfId="0" applyFont="1" applyAlignment="1">
      <alignment vertical="center"/>
    </xf>
    <xf numFmtId="0" fontId="26" fillId="0" borderId="0" xfId="0" applyFont="1" applyAlignment="1">
      <alignment horizontal="left" vertical="center"/>
    </xf>
    <xf numFmtId="0" fontId="26" fillId="0" borderId="0" xfId="0" applyFont="1"/>
    <xf numFmtId="0" fontId="6" fillId="2" borderId="4" xfId="0" applyFont="1" applyFill="1" applyBorder="1" applyAlignment="1">
      <alignment horizontal="left" vertical="center" wrapText="1"/>
    </xf>
    <xf numFmtId="0" fontId="24" fillId="2" borderId="4" xfId="0" applyFont="1" applyFill="1" applyBorder="1" applyAlignment="1">
      <alignment horizontal="left" vertical="center" wrapText="1"/>
    </xf>
    <xf numFmtId="4" fontId="29" fillId="2" borderId="3" xfId="0" applyNumberFormat="1" applyFont="1" applyFill="1" applyBorder="1" applyAlignment="1">
      <alignment horizontal="right"/>
    </xf>
    <xf numFmtId="4" fontId="29" fillId="2" borderId="3" xfId="0" applyNumberFormat="1" applyFont="1" applyFill="1" applyBorder="1" applyAlignment="1" applyProtection="1">
      <alignment horizontal="right" wrapText="1"/>
    </xf>
    <xf numFmtId="4" fontId="11" fillId="0" borderId="3" xfId="0" applyNumberFormat="1" applyFont="1" applyFill="1" applyBorder="1" applyAlignment="1">
      <alignment horizontal="right"/>
    </xf>
    <xf numFmtId="0" fontId="11" fillId="2" borderId="3" xfId="0" quotePrefix="1" applyFont="1" applyFill="1" applyBorder="1" applyAlignment="1">
      <alignment horizontal="left" vertical="center" wrapText="1"/>
    </xf>
    <xf numFmtId="0" fontId="30" fillId="0" borderId="0" xfId="0" applyNumberFormat="1" applyFont="1" applyFill="1" applyBorder="1" applyAlignment="1" applyProtection="1">
      <alignment horizontal="center" vertical="center" wrapText="1"/>
    </xf>
    <xf numFmtId="0" fontId="11" fillId="3" borderId="3" xfId="0" applyNumberFormat="1" applyFont="1" applyFill="1" applyBorder="1" applyAlignment="1" applyProtection="1">
      <alignment horizontal="center" vertical="center" wrapText="1"/>
    </xf>
    <xf numFmtId="0" fontId="31" fillId="0" borderId="0" xfId="0" applyFont="1"/>
    <xf numFmtId="4" fontId="9" fillId="2" borderId="3" xfId="0" quotePrefix="1" applyNumberFormat="1" applyFont="1" applyFill="1" applyBorder="1" applyAlignment="1">
      <alignment horizontal="right" wrapText="1"/>
    </xf>
    <xf numFmtId="4" fontId="9" fillId="2" borderId="3" xfId="0" applyNumberFormat="1" applyFont="1" applyFill="1" applyBorder="1" applyAlignment="1">
      <alignment horizontal="right" wrapText="1"/>
    </xf>
    <xf numFmtId="3" fontId="9" fillId="2" borderId="3" xfId="0" applyNumberFormat="1" applyFont="1" applyFill="1" applyBorder="1" applyAlignment="1">
      <alignment horizontal="right"/>
    </xf>
    <xf numFmtId="0" fontId="28" fillId="0" borderId="0" xfId="0" applyFont="1"/>
    <xf numFmtId="0" fontId="9" fillId="0" borderId="0" xfId="0" applyFont="1"/>
    <xf numFmtId="4" fontId="6" fillId="0" borderId="4" xfId="0" applyNumberFormat="1" applyFont="1" applyBorder="1" applyAlignment="1">
      <alignment horizontal="right" wrapText="1"/>
    </xf>
    <xf numFmtId="4" fontId="11" fillId="0" borderId="4" xfId="0" applyNumberFormat="1" applyFont="1" applyBorder="1" applyAlignment="1">
      <alignment horizontal="right" wrapText="1"/>
    </xf>
    <xf numFmtId="4" fontId="27" fillId="0" borderId="3" xfId="0" applyNumberFormat="1" applyFont="1" applyBorder="1" applyAlignment="1"/>
    <xf numFmtId="4" fontId="6" fillId="0" borderId="3" xfId="0" applyNumberFormat="1" applyFont="1" applyBorder="1" applyAlignment="1">
      <alignment horizontal="right" wrapText="1"/>
    </xf>
    <xf numFmtId="4" fontId="11" fillId="0" borderId="3" xfId="0" applyNumberFormat="1" applyFont="1" applyBorder="1" applyAlignment="1">
      <alignment horizontal="right" wrapText="1"/>
    </xf>
    <xf numFmtId="4" fontId="26" fillId="0" borderId="3" xfId="0" applyNumberFormat="1" applyFont="1" applyBorder="1" applyAlignment="1"/>
    <xf numFmtId="0" fontId="26" fillId="0" borderId="3" xfId="0" applyFont="1" applyBorder="1" applyAlignment="1"/>
    <xf numFmtId="4" fontId="11" fillId="2" borderId="4" xfId="0" applyNumberFormat="1" applyFont="1" applyFill="1" applyBorder="1" applyAlignment="1">
      <alignment horizontal="right" vertical="center"/>
    </xf>
    <xf numFmtId="4" fontId="9" fillId="2" borderId="4" xfId="0" applyNumberFormat="1" applyFont="1" applyFill="1" applyBorder="1" applyAlignment="1">
      <alignment horizontal="right" vertical="center"/>
    </xf>
    <xf numFmtId="0" fontId="21" fillId="3" borderId="3" xfId="0" applyNumberFormat="1" applyFont="1" applyFill="1" applyBorder="1" applyAlignment="1" applyProtection="1">
      <alignment horizontal="center" vertical="center" wrapText="1"/>
    </xf>
    <xf numFmtId="0" fontId="9" fillId="0" borderId="0" xfId="0" applyNumberFormat="1" applyFont="1" applyFill="1" applyBorder="1" applyAlignment="1" applyProtection="1">
      <alignment vertical="center" wrapText="1"/>
    </xf>
    <xf numFmtId="0" fontId="9" fillId="0" borderId="3" xfId="0" applyFont="1" applyBorder="1" applyAlignment="1"/>
    <xf numFmtId="4" fontId="11" fillId="0" borderId="3" xfId="0" applyNumberFormat="1" applyFont="1" applyBorder="1"/>
    <xf numFmtId="4" fontId="9" fillId="0" borderId="3" xfId="0" applyNumberFormat="1" applyFont="1" applyBorder="1"/>
    <xf numFmtId="4" fontId="9" fillId="2" borderId="0" xfId="0" applyNumberFormat="1" applyFont="1" applyFill="1" applyBorder="1" applyAlignment="1" applyProtection="1"/>
    <xf numFmtId="0" fontId="11" fillId="0" borderId="3" xfId="0" quotePrefix="1" applyNumberFormat="1" applyFont="1" applyFill="1" applyBorder="1" applyAlignment="1" applyProtection="1">
      <alignment horizontal="center" vertical="center" wrapText="1"/>
    </xf>
    <xf numFmtId="3" fontId="21" fillId="2" borderId="3" xfId="0" applyNumberFormat="1" applyFont="1" applyFill="1" applyBorder="1" applyAlignment="1" applyProtection="1">
      <alignment horizontal="center" vertical="center" wrapText="1"/>
    </xf>
    <xf numFmtId="4" fontId="11" fillId="2" borderId="3" xfId="0" applyNumberFormat="1" applyFont="1" applyFill="1" applyBorder="1" applyAlignment="1">
      <alignment horizontal="right" vertical="center"/>
    </xf>
    <xf numFmtId="4" fontId="9" fillId="2" borderId="3" xfId="0" applyNumberFormat="1" applyFont="1" applyFill="1" applyBorder="1" applyAlignment="1">
      <alignment horizontal="right" vertical="center"/>
    </xf>
    <xf numFmtId="0" fontId="5" fillId="2" borderId="0" xfId="0" applyNumberFormat="1" applyFont="1" applyFill="1" applyBorder="1" applyAlignment="1" applyProtection="1">
      <alignment horizontal="center" vertical="center" wrapText="1"/>
    </xf>
    <xf numFmtId="0" fontId="11" fillId="0" borderId="1" xfId="0" quotePrefix="1" applyNumberFormat="1" applyFont="1" applyFill="1" applyBorder="1" applyAlignment="1" applyProtection="1">
      <alignment horizontal="left" vertical="center" wrapText="1"/>
    </xf>
    <xf numFmtId="0" fontId="9" fillId="0" borderId="2" xfId="0" applyNumberFormat="1" applyFont="1" applyFill="1" applyBorder="1" applyAlignment="1" applyProtection="1">
      <alignment vertical="center" wrapText="1"/>
    </xf>
    <xf numFmtId="0" fontId="11" fillId="0" borderId="1" xfId="0" quotePrefix="1" applyFont="1" applyBorder="1" applyAlignment="1">
      <alignment horizontal="left" vertical="center"/>
    </xf>
    <xf numFmtId="0" fontId="9" fillId="0" borderId="2" xfId="0" applyNumberFormat="1" applyFont="1" applyFill="1" applyBorder="1" applyAlignment="1" applyProtection="1">
      <alignment vertical="center"/>
    </xf>
    <xf numFmtId="0" fontId="14" fillId="0" borderId="3" xfId="0" quotePrefix="1" applyFont="1" applyBorder="1" applyAlignment="1">
      <alignment horizontal="center" wrapText="1"/>
    </xf>
    <xf numFmtId="0" fontId="14" fillId="0" borderId="1" xfId="0" quotePrefix="1" applyFont="1" applyBorder="1" applyAlignment="1">
      <alignment horizontal="center" wrapText="1"/>
    </xf>
    <xf numFmtId="0" fontId="11" fillId="3" borderId="1" xfId="0" applyNumberFormat="1" applyFont="1" applyFill="1" applyBorder="1" applyAlignment="1" applyProtection="1">
      <alignment horizontal="left" vertical="center" wrapText="1"/>
    </xf>
    <xf numFmtId="0" fontId="9" fillId="3" borderId="2" xfId="0" applyNumberFormat="1" applyFont="1" applyFill="1" applyBorder="1" applyAlignment="1" applyProtection="1">
      <alignment vertical="center" wrapText="1"/>
    </xf>
    <xf numFmtId="0" fontId="9" fillId="3" borderId="2" xfId="0" applyNumberFormat="1" applyFont="1" applyFill="1" applyBorder="1" applyAlignment="1" applyProtection="1">
      <alignment vertical="center"/>
    </xf>
    <xf numFmtId="0" fontId="11" fillId="0" borderId="1" xfId="0" applyNumberFormat="1" applyFont="1" applyFill="1" applyBorder="1" applyAlignment="1" applyProtection="1">
      <alignment horizontal="left" vertical="center" wrapText="1"/>
    </xf>
    <xf numFmtId="0" fontId="18" fillId="2" borderId="5" xfId="0" applyNumberFormat="1" applyFont="1" applyFill="1" applyBorder="1" applyAlignment="1" applyProtection="1">
      <alignment horizontal="left" wrapText="1"/>
    </xf>
    <xf numFmtId="0" fontId="6" fillId="0" borderId="1" xfId="0" quotePrefix="1" applyFont="1" applyBorder="1" applyAlignment="1">
      <alignment horizontal="center" wrapText="1"/>
    </xf>
    <xf numFmtId="0" fontId="6" fillId="0" borderId="2" xfId="0" quotePrefix="1" applyFont="1" applyBorder="1" applyAlignment="1">
      <alignment horizontal="center" wrapText="1"/>
    </xf>
    <xf numFmtId="0" fontId="6" fillId="0" borderId="4" xfId="0" quotePrefix="1" applyFont="1" applyBorder="1" applyAlignment="1">
      <alignment horizontal="center" wrapText="1"/>
    </xf>
    <xf numFmtId="0" fontId="11" fillId="0" borderId="1" xfId="0" quotePrefix="1" applyFont="1" applyFill="1" applyBorder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1" fillId="0" borderId="0" xfId="0" applyFont="1" applyBorder="1" applyAlignment="1">
      <alignment horizontal="left" vertical="top" wrapText="1"/>
    </xf>
    <xf numFmtId="0" fontId="11" fillId="3" borderId="1" xfId="0" quotePrefix="1" applyNumberFormat="1" applyFont="1" applyFill="1" applyBorder="1" applyAlignment="1" applyProtection="1">
      <alignment horizontal="left" vertical="center" wrapText="1"/>
    </xf>
    <xf numFmtId="0" fontId="17" fillId="2" borderId="0" xfId="0" applyNumberFormat="1" applyFont="1" applyFill="1" applyBorder="1" applyAlignment="1" applyProtection="1">
      <alignment horizontal="left" vertical="center" wrapText="1"/>
    </xf>
    <xf numFmtId="0" fontId="6" fillId="3" borderId="1" xfId="0" applyNumberFormat="1" applyFont="1" applyFill="1" applyBorder="1" applyAlignment="1" applyProtection="1">
      <alignment horizontal="left" vertical="center" wrapText="1"/>
    </xf>
    <xf numFmtId="0" fontId="6" fillId="3" borderId="2" xfId="0" applyNumberFormat="1" applyFont="1" applyFill="1" applyBorder="1" applyAlignment="1" applyProtection="1">
      <alignment horizontal="left" vertical="center" wrapText="1"/>
    </xf>
    <xf numFmtId="0" fontId="6" fillId="3" borderId="4" xfId="0" applyNumberFormat="1" applyFont="1" applyFill="1" applyBorder="1" applyAlignment="1" applyProtection="1">
      <alignment horizontal="left" vertical="center" wrapText="1"/>
    </xf>
    <xf numFmtId="0" fontId="11" fillId="0" borderId="2" xfId="0" applyNumberFormat="1" applyFont="1" applyFill="1" applyBorder="1" applyAlignment="1" applyProtection="1">
      <alignment horizontal="left" vertical="center" wrapText="1"/>
    </xf>
    <xf numFmtId="0" fontId="11" fillId="0" borderId="4" xfId="0" applyNumberFormat="1" applyFont="1" applyFill="1" applyBorder="1" applyAlignment="1" applyProtection="1">
      <alignment horizontal="left" vertical="center" wrapText="1"/>
    </xf>
    <xf numFmtId="0" fontId="7" fillId="2" borderId="0" xfId="0" quotePrefix="1" applyNumberFormat="1" applyFont="1" applyFill="1" applyBorder="1" applyAlignment="1" applyProtection="1">
      <alignment horizontal="left" wrapText="1"/>
    </xf>
    <xf numFmtId="0" fontId="11" fillId="0" borderId="0" xfId="0" applyNumberFormat="1" applyFont="1" applyFill="1" applyBorder="1" applyAlignment="1" applyProtection="1">
      <alignment horizontal="left" vertical="top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6" fillId="3" borderId="1" xfId="0" applyNumberFormat="1" applyFont="1" applyFill="1" applyBorder="1" applyAlignment="1" applyProtection="1">
      <alignment horizontal="center" vertical="center" wrapText="1"/>
    </xf>
    <xf numFmtId="0" fontId="6" fillId="3" borderId="2" xfId="0" applyNumberFormat="1" applyFont="1" applyFill="1" applyBorder="1" applyAlignment="1" applyProtection="1">
      <alignment horizontal="center" vertical="center" wrapText="1"/>
    </xf>
    <xf numFmtId="0" fontId="6" fillId="3" borderId="4" xfId="0" applyNumberFormat="1" applyFont="1" applyFill="1" applyBorder="1" applyAlignment="1" applyProtection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24" fillId="2" borderId="1" xfId="0" applyFont="1" applyFill="1" applyBorder="1" applyAlignment="1">
      <alignment horizontal="left" vertical="center" wrapText="1"/>
    </xf>
    <xf numFmtId="0" fontId="24" fillId="2" borderId="2" xfId="0" applyFont="1" applyFill="1" applyBorder="1" applyAlignment="1">
      <alignment horizontal="left" vertical="center" wrapText="1"/>
    </xf>
    <xf numFmtId="0" fontId="24" fillId="2" borderId="4" xfId="0" applyFont="1" applyFill="1" applyBorder="1" applyAlignment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center" vertical="center" wrapText="1"/>
    </xf>
    <xf numFmtId="0" fontId="3" fillId="2" borderId="2" xfId="0" applyNumberFormat="1" applyFont="1" applyFill="1" applyBorder="1" applyAlignment="1" applyProtection="1">
      <alignment horizontal="center" vertical="center" wrapText="1"/>
    </xf>
    <xf numFmtId="0" fontId="3" fillId="2" borderId="4" xfId="0" applyNumberFormat="1" applyFont="1" applyFill="1" applyBorder="1" applyAlignment="1" applyProtection="1">
      <alignment horizontal="center" vertical="center" wrapText="1"/>
    </xf>
    <xf numFmtId="0" fontId="3" fillId="2" borderId="3" xfId="0" applyNumberFormat="1" applyFont="1" applyFill="1" applyBorder="1" applyAlignment="1" applyProtection="1">
      <alignment horizontal="center" vertical="center" wrapText="1"/>
    </xf>
    <xf numFmtId="0" fontId="12" fillId="0" borderId="0" xfId="0" applyFont="1" applyAlignment="1">
      <alignment wrapText="1"/>
    </xf>
    <xf numFmtId="0" fontId="19" fillId="0" borderId="0" xfId="0" applyFont="1" applyAlignment="1">
      <alignment horizontal="center"/>
    </xf>
    <xf numFmtId="0" fontId="14" fillId="3" borderId="1" xfId="0" applyNumberFormat="1" applyFont="1" applyFill="1" applyBorder="1" applyAlignment="1" applyProtection="1">
      <alignment horizontal="center" vertical="center" wrapText="1"/>
    </xf>
    <xf numFmtId="0" fontId="14" fillId="3" borderId="2" xfId="0" applyNumberFormat="1" applyFont="1" applyFill="1" applyBorder="1" applyAlignment="1" applyProtection="1">
      <alignment horizontal="center" vertical="center" wrapText="1"/>
    </xf>
    <xf numFmtId="0" fontId="14" fillId="3" borderId="4" xfId="0" applyNumberFormat="1" applyFont="1" applyFill="1" applyBorder="1" applyAlignment="1" applyProtection="1">
      <alignment horizontal="center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/>
    </xf>
    <xf numFmtId="0" fontId="3" fillId="2" borderId="2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9" fillId="0" borderId="0" xfId="0" applyFont="1" applyAlignment="1">
      <alignment horizontal="left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P36"/>
  <sheetViews>
    <sheetView tabSelected="1" zoomScaleNormal="100" workbookViewId="0">
      <selection activeCell="D43" sqref="D43"/>
    </sheetView>
  </sheetViews>
  <sheetFormatPr defaultRowHeight="15" x14ac:dyDescent="0.25"/>
  <cols>
    <col min="5" max="9" width="25.28515625" customWidth="1"/>
    <col min="10" max="11" width="15.7109375" customWidth="1"/>
  </cols>
  <sheetData>
    <row r="1" spans="1:11" ht="42" customHeight="1" x14ac:dyDescent="0.25">
      <c r="A1" s="142" t="s">
        <v>274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</row>
    <row r="2" spans="1:11" ht="15.75" customHeight="1" x14ac:dyDescent="0.25">
      <c r="A2" s="142" t="s">
        <v>13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</row>
    <row r="3" spans="1:11" ht="6.75" customHeight="1" x14ac:dyDescent="0.25">
      <c r="A3" s="161"/>
      <c r="B3" s="161"/>
      <c r="C3" s="161"/>
      <c r="D3" s="34"/>
      <c r="E3" s="34"/>
      <c r="F3" s="34"/>
      <c r="G3" s="34"/>
      <c r="H3" s="34"/>
      <c r="I3" s="36"/>
      <c r="J3" s="36"/>
      <c r="K3" s="35"/>
    </row>
    <row r="4" spans="1:11" ht="18" customHeight="1" x14ac:dyDescent="0.25">
      <c r="A4" s="142" t="s">
        <v>55</v>
      </c>
      <c r="B4" s="142"/>
      <c r="C4" s="142"/>
      <c r="D4" s="142"/>
      <c r="E4" s="142"/>
      <c r="F4" s="142"/>
      <c r="G4" s="142"/>
      <c r="H4" s="142"/>
      <c r="I4" s="142"/>
      <c r="J4" s="142"/>
      <c r="K4" s="142"/>
    </row>
    <row r="5" spans="1:11" ht="18" customHeight="1" x14ac:dyDescent="0.25">
      <c r="A5" s="37"/>
      <c r="B5" s="38"/>
      <c r="C5" s="38"/>
      <c r="D5" s="38"/>
      <c r="E5" s="38"/>
      <c r="F5" s="38"/>
      <c r="G5" s="38"/>
      <c r="H5" s="38"/>
      <c r="I5" s="38"/>
      <c r="J5" s="38"/>
      <c r="K5" s="35"/>
    </row>
    <row r="6" spans="1:11" x14ac:dyDescent="0.25">
      <c r="A6" s="153" t="s">
        <v>56</v>
      </c>
      <c r="B6" s="153"/>
      <c r="C6" s="153"/>
      <c r="D6" s="153"/>
      <c r="E6" s="153"/>
      <c r="F6" s="39"/>
      <c r="G6" s="39"/>
      <c r="H6" s="39"/>
      <c r="I6" s="39"/>
      <c r="J6" s="40"/>
      <c r="K6" s="35"/>
    </row>
    <row r="7" spans="1:11" ht="25.5" x14ac:dyDescent="0.25">
      <c r="A7" s="154" t="s">
        <v>8</v>
      </c>
      <c r="B7" s="155"/>
      <c r="C7" s="155"/>
      <c r="D7" s="155"/>
      <c r="E7" s="156"/>
      <c r="F7" s="19" t="s">
        <v>69</v>
      </c>
      <c r="G7" s="1" t="s">
        <v>275</v>
      </c>
      <c r="H7" s="1" t="s">
        <v>276</v>
      </c>
      <c r="I7" s="19" t="s">
        <v>277</v>
      </c>
      <c r="J7" s="1" t="s">
        <v>17</v>
      </c>
      <c r="K7" s="1" t="s">
        <v>47</v>
      </c>
    </row>
    <row r="8" spans="1:11" s="22" customFormat="1" ht="11.25" x14ac:dyDescent="0.2">
      <c r="A8" s="147">
        <v>1</v>
      </c>
      <c r="B8" s="147"/>
      <c r="C8" s="147"/>
      <c r="D8" s="147"/>
      <c r="E8" s="148"/>
      <c r="F8" s="21">
        <v>2</v>
      </c>
      <c r="G8" s="20"/>
      <c r="H8" s="20">
        <v>4</v>
      </c>
      <c r="I8" s="20">
        <v>5</v>
      </c>
      <c r="J8" s="20" t="s">
        <v>19</v>
      </c>
      <c r="K8" s="20" t="s">
        <v>20</v>
      </c>
    </row>
    <row r="9" spans="1:11" x14ac:dyDescent="0.25">
      <c r="A9" s="149" t="s">
        <v>0</v>
      </c>
      <c r="B9" s="150"/>
      <c r="C9" s="150"/>
      <c r="D9" s="150"/>
      <c r="E9" s="151"/>
      <c r="F9" s="45">
        <f t="shared" ref="F9" si="0">SUM(F10:F11)</f>
        <v>662902.55000000005</v>
      </c>
      <c r="G9" s="56">
        <f t="shared" ref="G9:H9" si="1">G10+G11</f>
        <v>809981.84</v>
      </c>
      <c r="H9" s="56">
        <f t="shared" si="1"/>
        <v>809981.84</v>
      </c>
      <c r="I9" s="56">
        <f t="shared" ref="I9" si="2">SUM(I10:I11)</f>
        <v>809727.87</v>
      </c>
      <c r="J9" s="45">
        <f>SUM(I9/F9*100)</f>
        <v>122.14885430746946</v>
      </c>
      <c r="K9" s="45">
        <f>SUM(I9/H9*100)</f>
        <v>99.968644976040451</v>
      </c>
    </row>
    <row r="10" spans="1:11" x14ac:dyDescent="0.25">
      <c r="A10" s="152" t="s">
        <v>48</v>
      </c>
      <c r="B10" s="144"/>
      <c r="C10" s="144"/>
      <c r="D10" s="144"/>
      <c r="E10" s="146"/>
      <c r="F10" s="46">
        <v>662902.55000000005</v>
      </c>
      <c r="G10" s="113">
        <v>809981.84</v>
      </c>
      <c r="H10" s="113">
        <v>809981.84</v>
      </c>
      <c r="I10" s="113">
        <v>809727.87</v>
      </c>
      <c r="J10" s="46">
        <f>SUM(I10/F10*100)</f>
        <v>122.14885430746946</v>
      </c>
      <c r="K10" s="46">
        <f>SUM(I10/H10*100)</f>
        <v>99.968644976040451</v>
      </c>
    </row>
    <row r="11" spans="1:11" x14ac:dyDescent="0.25">
      <c r="A11" s="157" t="s">
        <v>53</v>
      </c>
      <c r="B11" s="146"/>
      <c r="C11" s="146"/>
      <c r="D11" s="146"/>
      <c r="E11" s="146"/>
      <c r="F11" s="46">
        <v>0</v>
      </c>
      <c r="G11" s="113">
        <v>0</v>
      </c>
      <c r="H11" s="113">
        <v>0</v>
      </c>
      <c r="I11" s="113">
        <v>0</v>
      </c>
      <c r="J11" s="46">
        <v>0</v>
      </c>
      <c r="K11" s="46">
        <v>0</v>
      </c>
    </row>
    <row r="12" spans="1:11" x14ac:dyDescent="0.25">
      <c r="A12" s="15" t="s">
        <v>1</v>
      </c>
      <c r="B12" s="28"/>
      <c r="C12" s="28"/>
      <c r="D12" s="28"/>
      <c r="E12" s="28"/>
      <c r="F12" s="45">
        <f t="shared" ref="F12" si="3">SUM(F13:F14)</f>
        <v>658991.01</v>
      </c>
      <c r="G12" s="56">
        <f t="shared" ref="G12:H12" si="4">G13+G14</f>
        <v>821936.76</v>
      </c>
      <c r="H12" s="56">
        <f t="shared" si="4"/>
        <v>821936.76</v>
      </c>
      <c r="I12" s="56">
        <f t="shared" ref="I12" si="5">SUM(I13:I14)</f>
        <v>813701.6</v>
      </c>
      <c r="J12" s="45">
        <f>SUM(I12/F12*100)</f>
        <v>123.47688931295131</v>
      </c>
      <c r="K12" s="45">
        <f>SUM(I12/H12*100)</f>
        <v>98.998078635636148</v>
      </c>
    </row>
    <row r="13" spans="1:11" x14ac:dyDescent="0.25">
      <c r="A13" s="143" t="s">
        <v>49</v>
      </c>
      <c r="B13" s="144"/>
      <c r="C13" s="144"/>
      <c r="D13" s="144"/>
      <c r="E13" s="144"/>
      <c r="F13" s="46">
        <v>651159.31000000006</v>
      </c>
      <c r="G13" s="113">
        <v>803928.26</v>
      </c>
      <c r="H13" s="113">
        <v>803928.26</v>
      </c>
      <c r="I13" s="113">
        <v>794741.11</v>
      </c>
      <c r="J13" s="46">
        <f t="shared" ref="J13:J14" si="6">SUM(I13/F13*100)</f>
        <v>122.05018000894434</v>
      </c>
      <c r="K13" s="46">
        <f t="shared" ref="K13:K14" si="7">SUM(I13/H13*100)</f>
        <v>98.857217682582771</v>
      </c>
    </row>
    <row r="14" spans="1:11" x14ac:dyDescent="0.25">
      <c r="A14" s="145" t="s">
        <v>50</v>
      </c>
      <c r="B14" s="146"/>
      <c r="C14" s="146"/>
      <c r="D14" s="146"/>
      <c r="E14" s="146"/>
      <c r="F14" s="47">
        <v>7831.7</v>
      </c>
      <c r="G14" s="55">
        <v>18008.5</v>
      </c>
      <c r="H14" s="55">
        <v>18008.5</v>
      </c>
      <c r="I14" s="55">
        <v>18960.490000000002</v>
      </c>
      <c r="J14" s="46">
        <f t="shared" si="6"/>
        <v>242.09928878787497</v>
      </c>
      <c r="K14" s="46">
        <f t="shared" si="7"/>
        <v>105.28633700752424</v>
      </c>
    </row>
    <row r="15" spans="1:11" x14ac:dyDescent="0.25">
      <c r="A15" s="160" t="s">
        <v>57</v>
      </c>
      <c r="B15" s="150"/>
      <c r="C15" s="150"/>
      <c r="D15" s="150"/>
      <c r="E15" s="150"/>
      <c r="F15" s="45">
        <f t="shared" ref="F15" si="8">SUM(F9-F12)</f>
        <v>3911.5400000000373</v>
      </c>
      <c r="G15" s="56">
        <f t="shared" ref="G15:H15" si="9">G9-G12</f>
        <v>-11954.920000000042</v>
      </c>
      <c r="H15" s="56">
        <f t="shared" si="9"/>
        <v>-11954.920000000042</v>
      </c>
      <c r="I15" s="56">
        <f t="shared" ref="I15" si="10">SUM(I9-I12)</f>
        <v>-3973.7299999999814</v>
      </c>
      <c r="J15" s="45">
        <f>SUM(I15/F15*100)</f>
        <v>-101.58991087908966</v>
      </c>
      <c r="K15" s="45">
        <f>SUM(I15/H15*100)</f>
        <v>33.239285582839258</v>
      </c>
    </row>
    <row r="16" spans="1:11" ht="18" x14ac:dyDescent="0.25">
      <c r="A16" s="34"/>
      <c r="B16" s="41"/>
      <c r="C16" s="41"/>
      <c r="D16" s="41"/>
      <c r="E16" s="41"/>
      <c r="F16" s="53"/>
      <c r="G16" s="48"/>
      <c r="H16" s="49"/>
      <c r="I16" s="137"/>
      <c r="J16" s="49"/>
      <c r="K16" s="49"/>
    </row>
    <row r="17" spans="1:42" ht="18" customHeight="1" x14ac:dyDescent="0.25">
      <c r="A17" s="153" t="s">
        <v>58</v>
      </c>
      <c r="B17" s="153"/>
      <c r="C17" s="153"/>
      <c r="D17" s="153"/>
      <c r="E17" s="153"/>
      <c r="F17" s="53"/>
      <c r="G17" s="48"/>
      <c r="H17" s="49"/>
      <c r="I17" s="137"/>
      <c r="J17" s="49"/>
      <c r="K17" s="49"/>
    </row>
    <row r="18" spans="1:42" ht="25.5" x14ac:dyDescent="0.25">
      <c r="A18" s="154" t="s">
        <v>8</v>
      </c>
      <c r="B18" s="155"/>
      <c r="C18" s="155"/>
      <c r="D18" s="155"/>
      <c r="E18" s="156"/>
      <c r="F18" s="19" t="s">
        <v>69</v>
      </c>
      <c r="G18" s="1" t="s">
        <v>275</v>
      </c>
      <c r="H18" s="1" t="s">
        <v>276</v>
      </c>
      <c r="I18" s="138" t="s">
        <v>277</v>
      </c>
      <c r="J18" s="50" t="s">
        <v>17</v>
      </c>
      <c r="K18" s="50" t="s">
        <v>47</v>
      </c>
    </row>
    <row r="19" spans="1:42" s="22" customFormat="1" x14ac:dyDescent="0.25">
      <c r="A19" s="147">
        <v>1</v>
      </c>
      <c r="B19" s="147"/>
      <c r="C19" s="147"/>
      <c r="D19" s="147"/>
      <c r="E19" s="148"/>
      <c r="F19" s="54">
        <v>2</v>
      </c>
      <c r="G19" s="52">
        <v>3</v>
      </c>
      <c r="H19" s="52">
        <v>4</v>
      </c>
      <c r="I19" s="139">
        <v>5</v>
      </c>
      <c r="J19" s="51" t="s">
        <v>19</v>
      </c>
      <c r="K19" s="51" t="s">
        <v>20</v>
      </c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</row>
    <row r="20" spans="1:42" ht="15.75" customHeight="1" x14ac:dyDescent="0.25">
      <c r="A20" s="152" t="s">
        <v>51</v>
      </c>
      <c r="B20" s="165"/>
      <c r="C20" s="165"/>
      <c r="D20" s="165"/>
      <c r="E20" s="166"/>
      <c r="F20" s="55">
        <v>0</v>
      </c>
      <c r="G20" s="47">
        <v>0</v>
      </c>
      <c r="H20" s="47">
        <v>0</v>
      </c>
      <c r="I20" s="55">
        <v>0</v>
      </c>
      <c r="J20" s="47">
        <v>0</v>
      </c>
      <c r="K20" s="47">
        <v>0</v>
      </c>
    </row>
    <row r="21" spans="1:42" x14ac:dyDescent="0.25">
      <c r="A21" s="152" t="s">
        <v>52</v>
      </c>
      <c r="B21" s="144"/>
      <c r="C21" s="144"/>
      <c r="D21" s="144"/>
      <c r="E21" s="144"/>
      <c r="F21" s="55">
        <v>0</v>
      </c>
      <c r="G21" s="47">
        <v>0</v>
      </c>
      <c r="H21" s="47">
        <v>0</v>
      </c>
      <c r="I21" s="55">
        <v>0</v>
      </c>
      <c r="J21" s="47">
        <v>0</v>
      </c>
      <c r="K21" s="47">
        <v>0</v>
      </c>
    </row>
    <row r="22" spans="1:42" s="29" customFormat="1" ht="15" customHeight="1" x14ac:dyDescent="0.25">
      <c r="A22" s="162" t="s">
        <v>54</v>
      </c>
      <c r="B22" s="163"/>
      <c r="C22" s="163"/>
      <c r="D22" s="163"/>
      <c r="E22" s="164"/>
      <c r="F22" s="56">
        <f>SUM(F20-F21)</f>
        <v>0</v>
      </c>
      <c r="G22" s="45">
        <v>0</v>
      </c>
      <c r="H22" s="45">
        <v>0</v>
      </c>
      <c r="I22" s="56">
        <v>0</v>
      </c>
      <c r="J22" s="45">
        <v>0</v>
      </c>
      <c r="K22" s="45">
        <v>0</v>
      </c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</row>
    <row r="23" spans="1:42" s="29" customFormat="1" ht="15" customHeight="1" x14ac:dyDescent="0.25">
      <c r="A23" s="162" t="s">
        <v>59</v>
      </c>
      <c r="B23" s="163"/>
      <c r="C23" s="163"/>
      <c r="D23" s="163"/>
      <c r="E23" s="164"/>
      <c r="F23" s="45">
        <v>8108.38</v>
      </c>
      <c r="G23" s="56">
        <v>11954.92</v>
      </c>
      <c r="H23" s="56">
        <v>11954.92</v>
      </c>
      <c r="I23" s="56">
        <v>11954.92</v>
      </c>
      <c r="J23" s="45">
        <f t="shared" ref="J23:J24" si="11">SUM(I23/F23*100)</f>
        <v>147.43906920987916</v>
      </c>
      <c r="K23" s="45">
        <f>SUM(I23/H23*100)</f>
        <v>100</v>
      </c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</row>
    <row r="24" spans="1:42" x14ac:dyDescent="0.25">
      <c r="A24" s="160" t="s">
        <v>60</v>
      </c>
      <c r="B24" s="150"/>
      <c r="C24" s="150"/>
      <c r="D24" s="150"/>
      <c r="E24" s="150"/>
      <c r="F24" s="45">
        <v>12019.92</v>
      </c>
      <c r="G24" s="56">
        <v>0</v>
      </c>
      <c r="H24" s="56">
        <v>0</v>
      </c>
      <c r="I24" s="56">
        <v>7981.19</v>
      </c>
      <c r="J24" s="45">
        <f t="shared" si="11"/>
        <v>66.399693175994514</v>
      </c>
      <c r="K24" s="45">
        <v>0</v>
      </c>
    </row>
    <row r="25" spans="1:42" ht="15.75" x14ac:dyDescent="0.25">
      <c r="A25" s="42"/>
      <c r="B25" s="43"/>
      <c r="C25" s="43"/>
      <c r="D25" s="43"/>
      <c r="E25" s="43"/>
      <c r="F25" s="44"/>
      <c r="G25" s="44"/>
      <c r="H25" s="44"/>
      <c r="I25" s="44"/>
      <c r="J25" s="44"/>
      <c r="K25" s="35"/>
    </row>
    <row r="26" spans="1:42" ht="15.75" x14ac:dyDescent="0.25">
      <c r="A26" s="167" t="s">
        <v>64</v>
      </c>
      <c r="B26" s="167"/>
      <c r="C26" s="167"/>
      <c r="D26" s="167"/>
      <c r="E26" s="167"/>
      <c r="F26" s="167"/>
      <c r="G26" s="167"/>
      <c r="H26" s="167"/>
      <c r="I26" s="167"/>
      <c r="J26" s="167"/>
      <c r="K26" s="167"/>
    </row>
    <row r="27" spans="1:42" ht="15.75" x14ac:dyDescent="0.25">
      <c r="A27" s="11"/>
      <c r="B27" s="12"/>
      <c r="C27" s="12"/>
      <c r="D27" s="12"/>
      <c r="E27" s="12"/>
      <c r="F27" s="13"/>
      <c r="G27" s="13"/>
      <c r="H27" s="13"/>
      <c r="I27" s="13"/>
      <c r="J27" s="13"/>
    </row>
    <row r="28" spans="1:42" ht="15" customHeight="1" x14ac:dyDescent="0.25">
      <c r="A28" s="168" t="s">
        <v>65</v>
      </c>
      <c r="B28" s="168"/>
      <c r="C28" s="168"/>
      <c r="D28" s="168"/>
      <c r="E28" s="168"/>
      <c r="F28" s="168"/>
      <c r="G28" s="168"/>
      <c r="H28" s="168"/>
      <c r="I28" s="168"/>
      <c r="J28" s="168"/>
      <c r="K28" s="168"/>
    </row>
    <row r="29" spans="1:42" x14ac:dyDescent="0.25">
      <c r="A29" s="168" t="s">
        <v>66</v>
      </c>
      <c r="B29" s="168"/>
      <c r="C29" s="168"/>
      <c r="D29" s="168"/>
      <c r="E29" s="168"/>
      <c r="F29" s="168"/>
      <c r="G29" s="168"/>
      <c r="H29" s="168"/>
      <c r="I29" s="168"/>
      <c r="J29" s="168"/>
      <c r="K29" s="168"/>
    </row>
    <row r="30" spans="1:42" ht="15" customHeight="1" x14ac:dyDescent="0.25">
      <c r="A30" s="168" t="s">
        <v>67</v>
      </c>
      <c r="B30" s="168"/>
      <c r="C30" s="168"/>
      <c r="D30" s="168"/>
      <c r="E30" s="168"/>
      <c r="F30" s="168"/>
      <c r="G30" s="168"/>
      <c r="H30" s="168"/>
      <c r="I30" s="168"/>
      <c r="J30" s="168"/>
      <c r="K30" s="168"/>
    </row>
    <row r="31" spans="1:42" ht="36.75" customHeight="1" x14ac:dyDescent="0.25">
      <c r="A31" s="168"/>
      <c r="B31" s="168"/>
      <c r="C31" s="168"/>
      <c r="D31" s="168"/>
      <c r="E31" s="168"/>
      <c r="F31" s="168"/>
      <c r="G31" s="168"/>
      <c r="H31" s="168"/>
      <c r="I31" s="168"/>
      <c r="J31" s="168"/>
      <c r="K31" s="168"/>
    </row>
    <row r="32" spans="1:42" ht="15" customHeight="1" x14ac:dyDescent="0.25">
      <c r="A32" s="159" t="s">
        <v>68</v>
      </c>
      <c r="B32" s="159"/>
      <c r="C32" s="159"/>
      <c r="D32" s="159"/>
      <c r="E32" s="159"/>
      <c r="F32" s="159"/>
      <c r="G32" s="159"/>
      <c r="H32" s="159"/>
      <c r="I32" s="159"/>
      <c r="J32" s="159"/>
      <c r="K32" s="159"/>
    </row>
    <row r="33" spans="1:11" x14ac:dyDescent="0.25">
      <c r="A33" s="101"/>
      <c r="B33" s="101"/>
      <c r="C33" s="101"/>
      <c r="D33" s="101"/>
      <c r="E33" s="101"/>
      <c r="F33" s="101"/>
      <c r="G33" s="101"/>
      <c r="H33" s="101"/>
      <c r="I33" s="101"/>
      <c r="J33" s="101"/>
      <c r="K33" s="101"/>
    </row>
    <row r="34" spans="1:11" ht="15" customHeight="1" x14ac:dyDescent="0.25">
      <c r="A34" s="107" t="s">
        <v>278</v>
      </c>
      <c r="I34" s="158" t="s">
        <v>266</v>
      </c>
      <c r="J34" s="158"/>
    </row>
    <row r="35" spans="1:11" x14ac:dyDescent="0.25">
      <c r="A35" s="106" t="s">
        <v>265</v>
      </c>
      <c r="I35" s="108" t="s">
        <v>267</v>
      </c>
    </row>
    <row r="36" spans="1:11" ht="15" customHeight="1" x14ac:dyDescent="0.25">
      <c r="A36" s="191" t="s">
        <v>308</v>
      </c>
    </row>
  </sheetData>
  <mergeCells count="27">
    <mergeCell ref="I34:J34"/>
    <mergeCell ref="A32:K32"/>
    <mergeCell ref="A15:E15"/>
    <mergeCell ref="A24:E24"/>
    <mergeCell ref="A3:C3"/>
    <mergeCell ref="A23:E23"/>
    <mergeCell ref="A18:E18"/>
    <mergeCell ref="A19:E19"/>
    <mergeCell ref="A21:E21"/>
    <mergeCell ref="A22:E22"/>
    <mergeCell ref="A20:E20"/>
    <mergeCell ref="A26:K26"/>
    <mergeCell ref="A29:K29"/>
    <mergeCell ref="A28:K28"/>
    <mergeCell ref="A30:K31"/>
    <mergeCell ref="A17:E17"/>
    <mergeCell ref="A1:K1"/>
    <mergeCell ref="A2:K2"/>
    <mergeCell ref="A4:K4"/>
    <mergeCell ref="A13:E13"/>
    <mergeCell ref="A14:E14"/>
    <mergeCell ref="A8:E8"/>
    <mergeCell ref="A9:E9"/>
    <mergeCell ref="A10:E10"/>
    <mergeCell ref="A6:E6"/>
    <mergeCell ref="A7:E7"/>
    <mergeCell ref="A11:E11"/>
  </mergeCells>
  <pageMargins left="0.7" right="0.7" top="0.75" bottom="0.75" header="0.3" footer="0.3"/>
  <pageSetup paperSize="9" scale="6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111"/>
  <sheetViews>
    <sheetView workbookViewId="0"/>
  </sheetViews>
  <sheetFormatPr defaultRowHeight="15" x14ac:dyDescent="0.25"/>
  <cols>
    <col min="1" max="1" width="7.42578125" bestFit="1" customWidth="1"/>
    <col min="2" max="2" width="8.42578125" bestFit="1" customWidth="1"/>
    <col min="3" max="3" width="5.42578125" bestFit="1" customWidth="1"/>
    <col min="4" max="4" width="5.42578125" customWidth="1"/>
    <col min="5" max="5" width="44.7109375" customWidth="1"/>
    <col min="6" max="6" width="25.28515625" customWidth="1"/>
    <col min="7" max="7" width="25.28515625" style="117" customWidth="1"/>
    <col min="8" max="8" width="25.28515625" customWidth="1"/>
    <col min="9" max="9" width="25.28515625" style="117" customWidth="1"/>
    <col min="10" max="11" width="15.7109375" customWidth="1"/>
  </cols>
  <sheetData>
    <row r="1" spans="1:11" ht="18" customHeight="1" x14ac:dyDescent="0.25">
      <c r="A1" s="2"/>
      <c r="B1" s="2"/>
      <c r="C1" s="2"/>
      <c r="D1" s="14"/>
      <c r="E1" s="2"/>
      <c r="F1" s="2"/>
      <c r="G1" s="115"/>
      <c r="H1" s="2"/>
      <c r="I1" s="115"/>
      <c r="J1" s="2"/>
    </row>
    <row r="2" spans="1:11" ht="15.75" customHeight="1" x14ac:dyDescent="0.25">
      <c r="A2" s="169" t="s">
        <v>13</v>
      </c>
      <c r="B2" s="169"/>
      <c r="C2" s="169"/>
      <c r="D2" s="169"/>
      <c r="E2" s="169"/>
      <c r="F2" s="169"/>
      <c r="G2" s="169"/>
      <c r="H2" s="169"/>
      <c r="I2" s="169"/>
      <c r="J2" s="169"/>
      <c r="K2" s="169"/>
    </row>
    <row r="3" spans="1:11" ht="18" x14ac:dyDescent="0.25">
      <c r="A3" s="2"/>
      <c r="B3" s="2"/>
      <c r="C3" s="2"/>
      <c r="D3" s="14"/>
      <c r="E3" s="2"/>
      <c r="F3" s="2"/>
      <c r="G3" s="115"/>
      <c r="H3" s="2"/>
      <c r="I3" s="133"/>
      <c r="J3" s="3"/>
    </row>
    <row r="4" spans="1:11" ht="18" customHeight="1" x14ac:dyDescent="0.25">
      <c r="A4" s="169" t="s">
        <v>61</v>
      </c>
      <c r="B4" s="169"/>
      <c r="C4" s="169"/>
      <c r="D4" s="169"/>
      <c r="E4" s="169"/>
      <c r="F4" s="169"/>
      <c r="G4" s="169"/>
      <c r="H4" s="169"/>
      <c r="I4" s="169"/>
      <c r="J4" s="169"/>
      <c r="K4" s="169"/>
    </row>
    <row r="5" spans="1:11" ht="18" x14ac:dyDescent="0.25">
      <c r="A5" s="2"/>
      <c r="B5" s="2"/>
      <c r="C5" s="2"/>
      <c r="D5" s="14"/>
      <c r="E5" s="2"/>
      <c r="F5" s="2"/>
      <c r="G5" s="115"/>
      <c r="H5" s="2"/>
      <c r="I5" s="133"/>
      <c r="J5" s="3"/>
    </row>
    <row r="6" spans="1:11" ht="15.75" customHeight="1" x14ac:dyDescent="0.25">
      <c r="A6" s="169" t="s">
        <v>18</v>
      </c>
      <c r="B6" s="169"/>
      <c r="C6" s="169"/>
      <c r="D6" s="169"/>
      <c r="E6" s="169"/>
      <c r="F6" s="169"/>
      <c r="G6" s="169"/>
      <c r="H6" s="169"/>
      <c r="I6" s="169"/>
      <c r="J6" s="169"/>
      <c r="K6" s="169"/>
    </row>
    <row r="7" spans="1:11" ht="18" x14ac:dyDescent="0.25">
      <c r="A7" s="2"/>
      <c r="B7" s="2"/>
      <c r="C7" s="2"/>
      <c r="D7" s="14"/>
      <c r="E7" s="2"/>
      <c r="F7" s="2"/>
      <c r="G7" s="115"/>
      <c r="H7" s="2"/>
      <c r="I7" s="133"/>
      <c r="J7" s="3"/>
    </row>
    <row r="8" spans="1:11" ht="25.5" x14ac:dyDescent="0.25">
      <c r="A8" s="170" t="s">
        <v>8</v>
      </c>
      <c r="B8" s="171"/>
      <c r="C8" s="171"/>
      <c r="D8" s="171"/>
      <c r="E8" s="172"/>
      <c r="F8" s="30" t="s">
        <v>69</v>
      </c>
      <c r="G8" s="116" t="s">
        <v>275</v>
      </c>
      <c r="H8" s="30" t="s">
        <v>276</v>
      </c>
      <c r="I8" s="116" t="s">
        <v>279</v>
      </c>
      <c r="J8" s="30" t="s">
        <v>17</v>
      </c>
      <c r="K8" s="30" t="s">
        <v>47</v>
      </c>
    </row>
    <row r="9" spans="1:11" ht="16.5" customHeight="1" x14ac:dyDescent="0.25">
      <c r="A9" s="170">
        <v>1</v>
      </c>
      <c r="B9" s="171"/>
      <c r="C9" s="171"/>
      <c r="D9" s="171"/>
      <c r="E9" s="172"/>
      <c r="F9" s="30">
        <v>2</v>
      </c>
      <c r="G9" s="116">
        <v>3</v>
      </c>
      <c r="H9" s="30">
        <v>4</v>
      </c>
      <c r="I9" s="116">
        <v>5</v>
      </c>
      <c r="J9" s="30" t="s">
        <v>19</v>
      </c>
      <c r="K9" s="30" t="s">
        <v>20</v>
      </c>
    </row>
    <row r="10" spans="1:11" s="27" customFormat="1" x14ac:dyDescent="0.25">
      <c r="A10" s="4"/>
      <c r="B10" s="4"/>
      <c r="C10" s="4"/>
      <c r="D10" s="4"/>
      <c r="E10" s="4" t="s">
        <v>21</v>
      </c>
      <c r="F10" s="66">
        <f t="shared" ref="F10" si="0">SUM(F11,F37)</f>
        <v>662902.54999999993</v>
      </c>
      <c r="G10" s="83">
        <f t="shared" ref="G10:I10" si="1">SUM(G11,G37)</f>
        <v>809981.84</v>
      </c>
      <c r="H10" s="83">
        <f t="shared" ref="H10" si="2">SUM(H11,H37)</f>
        <v>809981.84</v>
      </c>
      <c r="I10" s="83">
        <f t="shared" si="1"/>
        <v>809727.87</v>
      </c>
      <c r="J10" s="103">
        <f>SUM(I10/F10*100)</f>
        <v>122.14885430746949</v>
      </c>
      <c r="K10" s="67">
        <f>SUM(I10/H10*100)</f>
        <v>99.968644976040451</v>
      </c>
    </row>
    <row r="11" spans="1:11" s="27" customFormat="1" ht="15.75" customHeight="1" x14ac:dyDescent="0.25">
      <c r="A11" s="4">
        <v>6</v>
      </c>
      <c r="B11" s="4"/>
      <c r="C11" s="4"/>
      <c r="D11" s="4"/>
      <c r="E11" s="4" t="s">
        <v>2</v>
      </c>
      <c r="F11" s="66">
        <f t="shared" ref="F11" si="3">SUM(F12,F20,F23,F26,F33)</f>
        <v>662902.54999999993</v>
      </c>
      <c r="G11" s="83">
        <f t="shared" ref="G11:I11" si="4">SUM(G12,G20,G23,G26,G33)</f>
        <v>809981.84</v>
      </c>
      <c r="H11" s="83">
        <f t="shared" ref="H11" si="5">SUM(H12,H20,H23,H26,H33)</f>
        <v>809981.84</v>
      </c>
      <c r="I11" s="83">
        <f t="shared" si="4"/>
        <v>809727.87</v>
      </c>
      <c r="J11" s="103">
        <f t="shared" ref="J11:J36" si="6">SUM(I11/F11*100)</f>
        <v>122.14885430746949</v>
      </c>
      <c r="K11" s="67">
        <f t="shared" ref="K11:K12" si="7">SUM(I11/H11*100)</f>
        <v>99.968644976040451</v>
      </c>
    </row>
    <row r="12" spans="1:11" s="27" customFormat="1" ht="25.5" x14ac:dyDescent="0.25">
      <c r="A12" s="4"/>
      <c r="B12" s="4">
        <v>63</v>
      </c>
      <c r="C12" s="4"/>
      <c r="D12" s="4"/>
      <c r="E12" s="4" t="s">
        <v>22</v>
      </c>
      <c r="F12" s="66">
        <f t="shared" ref="F12" si="8">SUM(F13,F15,F18)</f>
        <v>579467.55999999994</v>
      </c>
      <c r="G12" s="83">
        <v>706893.83</v>
      </c>
      <c r="H12" s="83">
        <v>706893.83</v>
      </c>
      <c r="I12" s="83">
        <f t="shared" ref="I12" si="9">SUM(I13,I15,I18)</f>
        <v>707356.49</v>
      </c>
      <c r="J12" s="103">
        <f t="shared" si="6"/>
        <v>122.07007584686882</v>
      </c>
      <c r="K12" s="67">
        <f t="shared" si="7"/>
        <v>100.065449715412</v>
      </c>
    </row>
    <row r="13" spans="1:11" ht="25.5" x14ac:dyDescent="0.25">
      <c r="A13" s="4"/>
      <c r="B13" s="8"/>
      <c r="C13" s="8">
        <v>632</v>
      </c>
      <c r="D13" s="8"/>
      <c r="E13" s="68" t="s">
        <v>70</v>
      </c>
      <c r="F13" s="64">
        <f t="shared" ref="F13" si="10">SUM(F14)</f>
        <v>5880</v>
      </c>
      <c r="G13" s="82"/>
      <c r="H13" s="111"/>
      <c r="I13" s="82">
        <f t="shared" ref="I13" si="11">SUM(I14)</f>
        <v>4165</v>
      </c>
      <c r="J13" s="102">
        <f t="shared" si="6"/>
        <v>70.833333333333343</v>
      </c>
      <c r="K13" s="65"/>
    </row>
    <row r="14" spans="1:11" x14ac:dyDescent="0.25">
      <c r="A14" s="4"/>
      <c r="B14" s="8"/>
      <c r="C14" s="8"/>
      <c r="D14" s="8">
        <v>6323</v>
      </c>
      <c r="E14" s="68" t="s">
        <v>71</v>
      </c>
      <c r="F14" s="102">
        <v>5880</v>
      </c>
      <c r="G14" s="82"/>
      <c r="H14" s="111"/>
      <c r="I14" s="136">
        <v>4165</v>
      </c>
      <c r="J14" s="102">
        <f t="shared" si="6"/>
        <v>70.833333333333343</v>
      </c>
      <c r="K14" s="65"/>
    </row>
    <row r="15" spans="1:11" ht="25.5" x14ac:dyDescent="0.25">
      <c r="A15" s="4"/>
      <c r="B15" s="8"/>
      <c r="C15" s="8">
        <v>636</v>
      </c>
      <c r="D15" s="8"/>
      <c r="E15" s="68" t="s">
        <v>72</v>
      </c>
      <c r="F15" s="64">
        <f t="shared" ref="F15" si="12">SUM(F16:F17)</f>
        <v>573486.61</v>
      </c>
      <c r="G15" s="82"/>
      <c r="H15" s="111"/>
      <c r="I15" s="82">
        <f t="shared" ref="I15" si="13">SUM(I16:I17)</f>
        <v>703191.49</v>
      </c>
      <c r="J15" s="102">
        <f t="shared" si="6"/>
        <v>122.61689771623439</v>
      </c>
      <c r="K15" s="65"/>
    </row>
    <row r="16" spans="1:11" ht="25.5" x14ac:dyDescent="0.25">
      <c r="A16" s="4"/>
      <c r="B16" s="8"/>
      <c r="C16" s="8"/>
      <c r="D16" s="88">
        <v>6361</v>
      </c>
      <c r="E16" s="68" t="s">
        <v>73</v>
      </c>
      <c r="F16" s="102">
        <v>573115.61</v>
      </c>
      <c r="G16" s="82"/>
      <c r="H16" s="111"/>
      <c r="I16" s="136">
        <v>702811.49</v>
      </c>
      <c r="J16" s="102">
        <f t="shared" si="6"/>
        <v>122.62996814900924</v>
      </c>
      <c r="K16" s="65"/>
    </row>
    <row r="17" spans="1:11" ht="25.5" x14ac:dyDescent="0.25">
      <c r="A17" s="4"/>
      <c r="B17" s="8"/>
      <c r="C17" s="8"/>
      <c r="D17" s="88">
        <v>6362</v>
      </c>
      <c r="E17" s="68" t="s">
        <v>74</v>
      </c>
      <c r="F17" s="102">
        <v>371</v>
      </c>
      <c r="G17" s="82"/>
      <c r="H17" s="111"/>
      <c r="I17" s="136">
        <v>380</v>
      </c>
      <c r="J17" s="102">
        <f t="shared" si="6"/>
        <v>102.42587601078168</v>
      </c>
      <c r="K17" s="65"/>
    </row>
    <row r="18" spans="1:11" ht="25.5" x14ac:dyDescent="0.25">
      <c r="A18" s="4"/>
      <c r="B18" s="8"/>
      <c r="C18" s="8">
        <v>639</v>
      </c>
      <c r="D18" s="8"/>
      <c r="E18" s="68" t="s">
        <v>75</v>
      </c>
      <c r="F18" s="64">
        <f t="shared" ref="F18" si="14">SUM(F19)</f>
        <v>100.95</v>
      </c>
      <c r="G18" s="82"/>
      <c r="H18" s="111"/>
      <c r="I18" s="82">
        <f t="shared" ref="I18" si="15">SUM(I19)</f>
        <v>0</v>
      </c>
      <c r="J18" s="102">
        <f t="shared" si="6"/>
        <v>0</v>
      </c>
      <c r="K18" s="65"/>
    </row>
    <row r="19" spans="1:11" ht="25.5" x14ac:dyDescent="0.25">
      <c r="A19" s="5"/>
      <c r="B19" s="5"/>
      <c r="C19" s="5"/>
      <c r="D19" s="5">
        <v>6391</v>
      </c>
      <c r="E19" s="68" t="s">
        <v>76</v>
      </c>
      <c r="F19" s="102">
        <v>100.95</v>
      </c>
      <c r="G19" s="82"/>
      <c r="H19" s="111"/>
      <c r="I19" s="136">
        <v>0</v>
      </c>
      <c r="J19" s="102">
        <f t="shared" si="6"/>
        <v>0</v>
      </c>
      <c r="K19" s="65"/>
    </row>
    <row r="20" spans="1:11" s="27" customFormat="1" x14ac:dyDescent="0.25">
      <c r="A20" s="18"/>
      <c r="B20" s="18">
        <v>64</v>
      </c>
      <c r="C20" s="18"/>
      <c r="D20" s="18"/>
      <c r="E20" s="69" t="s">
        <v>77</v>
      </c>
      <c r="F20" s="66">
        <f t="shared" ref="F20:F21" si="16">SUM(F21)</f>
        <v>0.01</v>
      </c>
      <c r="G20" s="83">
        <v>1</v>
      </c>
      <c r="H20" s="83">
        <v>1</v>
      </c>
      <c r="I20" s="83">
        <f t="shared" ref="I20:I21" si="17">SUM(I21)</f>
        <v>0.11</v>
      </c>
      <c r="J20" s="103">
        <f>SUM(I20/F20*100)</f>
        <v>1100</v>
      </c>
      <c r="K20" s="67">
        <f>SUM(I20/H20*100)</f>
        <v>11</v>
      </c>
    </row>
    <row r="21" spans="1:11" x14ac:dyDescent="0.25">
      <c r="A21" s="5"/>
      <c r="B21" s="5"/>
      <c r="C21" s="5">
        <v>641</v>
      </c>
      <c r="D21" s="5"/>
      <c r="E21" s="68" t="s">
        <v>78</v>
      </c>
      <c r="F21" s="64">
        <f t="shared" si="16"/>
        <v>0.01</v>
      </c>
      <c r="G21" s="82"/>
      <c r="H21" s="82"/>
      <c r="I21" s="82">
        <f t="shared" si="17"/>
        <v>0.11</v>
      </c>
      <c r="J21" s="102">
        <f t="shared" si="6"/>
        <v>1100</v>
      </c>
      <c r="K21" s="65"/>
    </row>
    <row r="22" spans="1:11" x14ac:dyDescent="0.25">
      <c r="A22" s="5"/>
      <c r="B22" s="5"/>
      <c r="C22" s="5"/>
      <c r="D22" s="5">
        <v>6413</v>
      </c>
      <c r="E22" s="68" t="s">
        <v>307</v>
      </c>
      <c r="F22" s="102">
        <v>0.01</v>
      </c>
      <c r="G22" s="82"/>
      <c r="H22" s="82"/>
      <c r="I22" s="136">
        <v>0.11</v>
      </c>
      <c r="J22" s="102">
        <f t="shared" si="6"/>
        <v>1100</v>
      </c>
      <c r="K22" s="65"/>
    </row>
    <row r="23" spans="1:11" s="27" customFormat="1" ht="25.5" x14ac:dyDescent="0.25">
      <c r="A23" s="18"/>
      <c r="B23" s="18">
        <v>65</v>
      </c>
      <c r="C23" s="18"/>
      <c r="D23" s="18"/>
      <c r="E23" s="69" t="s">
        <v>79</v>
      </c>
      <c r="F23" s="66">
        <f t="shared" ref="F23:F24" si="18">SUM(F24)</f>
        <v>18677.89</v>
      </c>
      <c r="G23" s="83">
        <v>21504</v>
      </c>
      <c r="H23" s="83">
        <v>21504</v>
      </c>
      <c r="I23" s="83">
        <f t="shared" ref="I23:I24" si="19">SUM(I24)</f>
        <v>23804</v>
      </c>
      <c r="J23" s="103">
        <f>SUM(I23/F23*100)</f>
        <v>127.44480238399521</v>
      </c>
      <c r="K23" s="67">
        <f>SUM(I23/H23*100)</f>
        <v>110.69568452380953</v>
      </c>
    </row>
    <row r="24" spans="1:11" x14ac:dyDescent="0.25">
      <c r="A24" s="5"/>
      <c r="B24" s="5"/>
      <c r="C24" s="5">
        <v>652</v>
      </c>
      <c r="D24" s="5"/>
      <c r="E24" s="68" t="s">
        <v>80</v>
      </c>
      <c r="F24" s="64">
        <f t="shared" si="18"/>
        <v>18677.89</v>
      </c>
      <c r="G24" s="82"/>
      <c r="H24" s="82"/>
      <c r="I24" s="82">
        <f t="shared" si="19"/>
        <v>23804</v>
      </c>
      <c r="J24" s="102">
        <f t="shared" si="6"/>
        <v>127.44480238399521</v>
      </c>
      <c r="K24" s="65"/>
    </row>
    <row r="25" spans="1:11" x14ac:dyDescent="0.25">
      <c r="A25" s="5"/>
      <c r="B25" s="5"/>
      <c r="C25" s="5"/>
      <c r="D25" s="5">
        <v>6526</v>
      </c>
      <c r="E25" s="68" t="s">
        <v>81</v>
      </c>
      <c r="F25" s="102">
        <v>18677.89</v>
      </c>
      <c r="G25" s="82"/>
      <c r="H25" s="82"/>
      <c r="I25" s="136">
        <v>23804</v>
      </c>
      <c r="J25" s="102">
        <f t="shared" si="6"/>
        <v>127.44480238399521</v>
      </c>
      <c r="K25" s="65"/>
    </row>
    <row r="26" spans="1:11" s="27" customFormat="1" ht="25.5" x14ac:dyDescent="0.25">
      <c r="A26" s="18"/>
      <c r="B26" s="18">
        <v>66</v>
      </c>
      <c r="C26" s="18"/>
      <c r="D26" s="18"/>
      <c r="E26" s="4" t="s">
        <v>187</v>
      </c>
      <c r="F26" s="66">
        <f t="shared" ref="F26" si="20">SUM(F27,F30)</f>
        <v>6654.45</v>
      </c>
      <c r="G26" s="83">
        <v>2458</v>
      </c>
      <c r="H26" s="83">
        <v>2458</v>
      </c>
      <c r="I26" s="83">
        <f t="shared" ref="I26" si="21">SUM(I27,I30)</f>
        <v>2870.5</v>
      </c>
      <c r="J26" s="103">
        <f>SUM(I26/F26*100)</f>
        <v>43.136547723703686</v>
      </c>
      <c r="K26" s="67">
        <f>SUM(I26/H26*100)</f>
        <v>116.78193653376729</v>
      </c>
    </row>
    <row r="27" spans="1:11" ht="15" customHeight="1" x14ac:dyDescent="0.25">
      <c r="A27" s="5"/>
      <c r="B27" s="18"/>
      <c r="C27" s="5">
        <v>661</v>
      </c>
      <c r="D27" s="5"/>
      <c r="E27" s="8" t="s">
        <v>23</v>
      </c>
      <c r="F27" s="64">
        <f t="shared" ref="F27" si="22">SUM(F28:F29)</f>
        <v>384</v>
      </c>
      <c r="G27" s="82"/>
      <c r="H27" s="82"/>
      <c r="I27" s="82">
        <f t="shared" ref="I27" si="23">SUM(I28:I29)</f>
        <v>739</v>
      </c>
      <c r="J27" s="102">
        <f t="shared" si="6"/>
        <v>192.44791666666669</v>
      </c>
      <c r="K27" s="65"/>
    </row>
    <row r="28" spans="1:11" x14ac:dyDescent="0.25">
      <c r="A28" s="5"/>
      <c r="B28" s="18"/>
      <c r="C28" s="5"/>
      <c r="D28" s="5">
        <v>6614</v>
      </c>
      <c r="E28" s="8" t="s">
        <v>24</v>
      </c>
      <c r="F28" s="102">
        <v>52</v>
      </c>
      <c r="G28" s="82"/>
      <c r="H28" s="82"/>
      <c r="I28" s="136">
        <v>239</v>
      </c>
      <c r="J28" s="102">
        <f t="shared" si="6"/>
        <v>459.61538461538458</v>
      </c>
      <c r="K28" s="65"/>
    </row>
    <row r="29" spans="1:11" x14ac:dyDescent="0.25">
      <c r="A29" s="5"/>
      <c r="B29" s="18"/>
      <c r="C29" s="5"/>
      <c r="D29" s="88">
        <v>6615</v>
      </c>
      <c r="E29" s="68" t="s">
        <v>82</v>
      </c>
      <c r="F29" s="102">
        <v>332</v>
      </c>
      <c r="G29" s="82"/>
      <c r="H29" s="82"/>
      <c r="I29" s="136">
        <v>500</v>
      </c>
      <c r="J29" s="102">
        <f t="shared" si="6"/>
        <v>150.60240963855424</v>
      </c>
      <c r="K29" s="65"/>
    </row>
    <row r="30" spans="1:11" ht="25.5" x14ac:dyDescent="0.25">
      <c r="A30" s="5"/>
      <c r="B30" s="18"/>
      <c r="C30" s="5">
        <v>663</v>
      </c>
      <c r="D30" s="5"/>
      <c r="E30" s="68" t="s">
        <v>83</v>
      </c>
      <c r="F30" s="64">
        <f t="shared" ref="F30" si="24">SUM(F31:F32)</f>
        <v>6270.45</v>
      </c>
      <c r="G30" s="82"/>
      <c r="H30" s="82"/>
      <c r="I30" s="82">
        <f t="shared" ref="I30" si="25">SUM(I31:I32)</f>
        <v>2131.5</v>
      </c>
      <c r="J30" s="102">
        <f t="shared" si="6"/>
        <v>33.9927756381121</v>
      </c>
      <c r="K30" s="65"/>
    </row>
    <row r="31" spans="1:11" ht="25.5" x14ac:dyDescent="0.25">
      <c r="A31" s="5"/>
      <c r="B31" s="18"/>
      <c r="C31" s="5"/>
      <c r="D31" s="88">
        <v>6631</v>
      </c>
      <c r="E31" s="68" t="s">
        <v>84</v>
      </c>
      <c r="F31" s="102">
        <v>2235</v>
      </c>
      <c r="G31" s="82"/>
      <c r="H31" s="82"/>
      <c r="I31" s="136">
        <v>1296</v>
      </c>
      <c r="J31" s="102">
        <f t="shared" si="6"/>
        <v>57.986577181208055</v>
      </c>
      <c r="K31" s="65"/>
    </row>
    <row r="32" spans="1:11" ht="25.5" x14ac:dyDescent="0.25">
      <c r="A32" s="5"/>
      <c r="B32" s="18"/>
      <c r="C32" s="5"/>
      <c r="D32" s="88">
        <v>6632</v>
      </c>
      <c r="E32" s="68" t="s">
        <v>85</v>
      </c>
      <c r="F32" s="102">
        <v>4035.45</v>
      </c>
      <c r="G32" s="82"/>
      <c r="H32" s="82"/>
      <c r="I32" s="136">
        <v>835.5</v>
      </c>
      <c r="J32" s="102">
        <f t="shared" si="6"/>
        <v>20.704010705125821</v>
      </c>
      <c r="K32" s="65"/>
    </row>
    <row r="33" spans="1:11" s="27" customFormat="1" ht="25.5" x14ac:dyDescent="0.25">
      <c r="A33" s="18"/>
      <c r="B33" s="18">
        <v>67</v>
      </c>
      <c r="C33" s="18"/>
      <c r="D33" s="89"/>
      <c r="E33" s="69" t="s">
        <v>86</v>
      </c>
      <c r="F33" s="66">
        <f t="shared" ref="F33" si="26">SUM(F34)</f>
        <v>58102.64</v>
      </c>
      <c r="G33" s="83">
        <v>79125.009999999995</v>
      </c>
      <c r="H33" s="83">
        <v>79125.009999999995</v>
      </c>
      <c r="I33" s="83">
        <f t="shared" ref="I33" si="27">SUM(I34)</f>
        <v>75696.77</v>
      </c>
      <c r="J33" s="103">
        <f>SUM(I33/F33*100)</f>
        <v>130.28111975634843</v>
      </c>
      <c r="K33" s="67">
        <f>SUM(I33/H33*100)</f>
        <v>95.66731176400485</v>
      </c>
    </row>
    <row r="34" spans="1:11" ht="25.5" x14ac:dyDescent="0.25">
      <c r="A34" s="5"/>
      <c r="B34" s="18"/>
      <c r="C34" s="5">
        <v>671</v>
      </c>
      <c r="D34" s="88"/>
      <c r="E34" s="68" t="s">
        <v>87</v>
      </c>
      <c r="F34" s="64">
        <f t="shared" ref="F34" si="28">SUM(F35:F36)</f>
        <v>58102.64</v>
      </c>
      <c r="G34" s="82"/>
      <c r="H34" s="111"/>
      <c r="I34" s="82">
        <f t="shared" ref="I34" si="29">SUM(I35:I36)</f>
        <v>75696.77</v>
      </c>
      <c r="J34" s="102">
        <f t="shared" si="6"/>
        <v>130.28111975634843</v>
      </c>
      <c r="K34" s="65"/>
    </row>
    <row r="35" spans="1:11" ht="25.5" x14ac:dyDescent="0.25">
      <c r="A35" s="5"/>
      <c r="B35" s="18"/>
      <c r="C35" s="5"/>
      <c r="D35" s="5">
        <v>6711</v>
      </c>
      <c r="E35" s="68" t="s">
        <v>88</v>
      </c>
      <c r="F35" s="102">
        <v>57172.639999999999</v>
      </c>
      <c r="G35" s="82"/>
      <c r="H35" s="111"/>
      <c r="I35" s="136">
        <v>69741.77</v>
      </c>
      <c r="J35" s="102">
        <f t="shared" si="6"/>
        <v>121.98451916860932</v>
      </c>
      <c r="K35" s="65"/>
    </row>
    <row r="36" spans="1:11" ht="25.5" x14ac:dyDescent="0.25">
      <c r="A36" s="5"/>
      <c r="B36" s="5"/>
      <c r="C36" s="5"/>
      <c r="D36" s="5">
        <v>6712</v>
      </c>
      <c r="E36" s="70" t="s">
        <v>89</v>
      </c>
      <c r="F36" s="102">
        <v>930</v>
      </c>
      <c r="G36" s="82"/>
      <c r="H36" s="111"/>
      <c r="I36" s="136">
        <v>5955</v>
      </c>
      <c r="J36" s="102">
        <f t="shared" si="6"/>
        <v>640.32258064516134</v>
      </c>
      <c r="K36" s="65"/>
    </row>
    <row r="37" spans="1:11" s="27" customFormat="1" x14ac:dyDescent="0.25">
      <c r="A37" s="18">
        <v>7</v>
      </c>
      <c r="B37" s="18"/>
      <c r="C37" s="18"/>
      <c r="D37" s="18"/>
      <c r="E37" s="4" t="s">
        <v>3</v>
      </c>
      <c r="F37" s="66">
        <f t="shared" ref="F37" si="30">SUM(F38,F40)</f>
        <v>0</v>
      </c>
      <c r="G37" s="83">
        <f t="shared" ref="G37:I37" si="31">SUM(G38,G40)</f>
        <v>0</v>
      </c>
      <c r="H37" s="83">
        <f t="shared" ref="H37" si="32">SUM(H38,H40)</f>
        <v>0</v>
      </c>
      <c r="I37" s="83">
        <f t="shared" si="31"/>
        <v>0</v>
      </c>
      <c r="J37" s="103">
        <v>0</v>
      </c>
      <c r="K37" s="67">
        <v>0</v>
      </c>
    </row>
    <row r="38" spans="1:11" s="27" customFormat="1" ht="25.5" x14ac:dyDescent="0.25">
      <c r="A38" s="18"/>
      <c r="B38" s="18">
        <v>71</v>
      </c>
      <c r="C38" s="18"/>
      <c r="D38" s="18"/>
      <c r="E38" s="71" t="s">
        <v>90</v>
      </c>
      <c r="F38" s="66">
        <f t="shared" ref="F38" si="33">SUM(F39)</f>
        <v>0</v>
      </c>
      <c r="G38" s="83">
        <v>0</v>
      </c>
      <c r="H38" s="83">
        <v>0</v>
      </c>
      <c r="I38" s="83">
        <f t="shared" ref="I38" si="34">SUM(I39)</f>
        <v>0</v>
      </c>
      <c r="J38" s="103">
        <v>0</v>
      </c>
      <c r="K38" s="67">
        <v>0</v>
      </c>
    </row>
    <row r="39" spans="1:11" s="27" customFormat="1" ht="25.5" x14ac:dyDescent="0.25">
      <c r="A39" s="18"/>
      <c r="B39" s="18"/>
      <c r="C39" s="5">
        <v>711</v>
      </c>
      <c r="D39" s="18"/>
      <c r="E39" s="72" t="s">
        <v>91</v>
      </c>
      <c r="F39" s="103">
        <v>0</v>
      </c>
      <c r="G39" s="83"/>
      <c r="H39" s="83"/>
      <c r="I39" s="135">
        <v>0</v>
      </c>
      <c r="J39" s="102">
        <v>0</v>
      </c>
      <c r="K39" s="67"/>
    </row>
    <row r="40" spans="1:11" s="27" customFormat="1" ht="25.5" x14ac:dyDescent="0.25">
      <c r="A40" s="18"/>
      <c r="B40" s="18">
        <v>72</v>
      </c>
      <c r="C40" s="18"/>
      <c r="D40" s="18"/>
      <c r="E40" s="71" t="s">
        <v>25</v>
      </c>
      <c r="F40" s="66">
        <f t="shared" ref="F40" si="35">SUM(F41)</f>
        <v>0</v>
      </c>
      <c r="G40" s="83">
        <v>0</v>
      </c>
      <c r="H40" s="83">
        <v>0</v>
      </c>
      <c r="I40" s="83">
        <f t="shared" ref="I40" si="36">SUM(I41)</f>
        <v>0</v>
      </c>
      <c r="J40" s="103">
        <v>0</v>
      </c>
      <c r="K40" s="67">
        <v>0</v>
      </c>
    </row>
    <row r="41" spans="1:11" x14ac:dyDescent="0.25">
      <c r="A41" s="5"/>
      <c r="B41" s="5"/>
      <c r="C41" s="5">
        <v>722</v>
      </c>
      <c r="D41" s="5"/>
      <c r="E41" s="72" t="s">
        <v>92</v>
      </c>
      <c r="F41" s="102">
        <v>0</v>
      </c>
      <c r="G41" s="82"/>
      <c r="H41" s="111"/>
      <c r="I41" s="136">
        <v>0</v>
      </c>
      <c r="J41" s="102">
        <v>0</v>
      </c>
      <c r="K41" s="67"/>
    </row>
    <row r="42" spans="1:11" ht="15.75" customHeight="1" x14ac:dyDescent="0.25">
      <c r="A42" s="108"/>
      <c r="B42" s="108"/>
      <c r="C42" s="108"/>
      <c r="D42" s="108"/>
      <c r="E42" s="108"/>
      <c r="F42" s="108"/>
      <c r="G42" s="122"/>
      <c r="H42" s="108"/>
      <c r="I42" s="122"/>
      <c r="J42" s="108"/>
    </row>
    <row r="43" spans="1:11" ht="25.5" x14ac:dyDescent="0.25">
      <c r="A43" s="170" t="s">
        <v>8</v>
      </c>
      <c r="B43" s="171"/>
      <c r="C43" s="171"/>
      <c r="D43" s="171"/>
      <c r="E43" s="172"/>
      <c r="F43" s="30" t="s">
        <v>69</v>
      </c>
      <c r="G43" s="116" t="s">
        <v>275</v>
      </c>
      <c r="H43" s="30" t="s">
        <v>276</v>
      </c>
      <c r="I43" s="116" t="s">
        <v>279</v>
      </c>
      <c r="J43" s="30" t="s">
        <v>17</v>
      </c>
      <c r="K43" s="30" t="s">
        <v>47</v>
      </c>
    </row>
    <row r="44" spans="1:11" ht="12.75" customHeight="1" x14ac:dyDescent="0.25">
      <c r="A44" s="170">
        <v>1</v>
      </c>
      <c r="B44" s="171"/>
      <c r="C44" s="171"/>
      <c r="D44" s="171"/>
      <c r="E44" s="172"/>
      <c r="F44" s="30">
        <v>2</v>
      </c>
      <c r="G44" s="116">
        <v>3</v>
      </c>
      <c r="H44" s="30">
        <v>4</v>
      </c>
      <c r="I44" s="116">
        <v>5</v>
      </c>
      <c r="J44" s="30" t="s">
        <v>19</v>
      </c>
      <c r="K44" s="30" t="s">
        <v>20</v>
      </c>
    </row>
    <row r="45" spans="1:11" s="27" customFormat="1" x14ac:dyDescent="0.25">
      <c r="A45" s="4"/>
      <c r="B45" s="4"/>
      <c r="C45" s="4"/>
      <c r="D45" s="4"/>
      <c r="E45" s="4" t="s">
        <v>9</v>
      </c>
      <c r="F45" s="66">
        <f>SUM(F46,F94)</f>
        <v>658991.01</v>
      </c>
      <c r="G45" s="83">
        <f>SUM(G46,G94)</f>
        <v>821936.76</v>
      </c>
      <c r="H45" s="83">
        <f>SUM(H46,H94)</f>
        <v>821936.76</v>
      </c>
      <c r="I45" s="83">
        <f>SUM(I46,I94)</f>
        <v>813701.6</v>
      </c>
      <c r="J45" s="103">
        <f t="shared" ref="J45:J47" si="37">SUM(I45/F45*100)</f>
        <v>123.47688931295131</v>
      </c>
      <c r="K45" s="67">
        <f t="shared" ref="K45:K47" si="38">SUM(I45/H45*100)</f>
        <v>98.998078635636148</v>
      </c>
    </row>
    <row r="46" spans="1:11" s="27" customFormat="1" x14ac:dyDescent="0.25">
      <c r="A46" s="4">
        <v>3</v>
      </c>
      <c r="B46" s="4"/>
      <c r="C46" s="4"/>
      <c r="D46" s="4"/>
      <c r="E46" s="4" t="s">
        <v>4</v>
      </c>
      <c r="F46" s="66">
        <f>SUM(F47,F54,F84,F88,F91)</f>
        <v>651159.31000000006</v>
      </c>
      <c r="G46" s="83">
        <f>SUM(G47,G54,G84,G88,G91)</f>
        <v>803928.26</v>
      </c>
      <c r="H46" s="83">
        <f>SUM(H47,H54,H84,H88,H91)</f>
        <v>803928.26</v>
      </c>
      <c r="I46" s="83">
        <f>SUM(I47,I54,I84,I88,I91)</f>
        <v>794741.11</v>
      </c>
      <c r="J46" s="103">
        <f t="shared" si="37"/>
        <v>122.05018000894434</v>
      </c>
      <c r="K46" s="67">
        <f t="shared" si="38"/>
        <v>98.857217682582771</v>
      </c>
    </row>
    <row r="47" spans="1:11" s="27" customFormat="1" x14ac:dyDescent="0.25">
      <c r="A47" s="4"/>
      <c r="B47" s="4">
        <v>31</v>
      </c>
      <c r="C47" s="4"/>
      <c r="D47" s="4"/>
      <c r="E47" s="4" t="s">
        <v>5</v>
      </c>
      <c r="F47" s="66">
        <f>SUM(F48,F50,F52)</f>
        <v>570695.35000000009</v>
      </c>
      <c r="G47" s="84">
        <v>708822.02</v>
      </c>
      <c r="H47" s="84">
        <v>708822.02</v>
      </c>
      <c r="I47" s="83">
        <f>SUM(I48,I50,I52)</f>
        <v>707225.68</v>
      </c>
      <c r="J47" s="103">
        <f t="shared" si="37"/>
        <v>123.92350489626382</v>
      </c>
      <c r="K47" s="67">
        <f t="shared" si="38"/>
        <v>99.774789727892482</v>
      </c>
    </row>
    <row r="48" spans="1:11" x14ac:dyDescent="0.25">
      <c r="A48" s="5"/>
      <c r="B48" s="5"/>
      <c r="C48" s="5">
        <v>311</v>
      </c>
      <c r="D48" s="5"/>
      <c r="E48" s="5" t="s">
        <v>26</v>
      </c>
      <c r="F48" s="64">
        <f>SUM(F49)</f>
        <v>469192.28</v>
      </c>
      <c r="G48" s="82"/>
      <c r="H48" s="82"/>
      <c r="I48" s="82">
        <f>SUM(I49)</f>
        <v>589034.87</v>
      </c>
      <c r="J48" s="102">
        <f t="shared" ref="J48:J53" si="39">SUM(I48/F48*100)</f>
        <v>125.54231923850068</v>
      </c>
      <c r="K48" s="65"/>
    </row>
    <row r="49" spans="1:11" x14ac:dyDescent="0.25">
      <c r="A49" s="5"/>
      <c r="B49" s="5"/>
      <c r="C49" s="5"/>
      <c r="D49" s="5">
        <v>3111</v>
      </c>
      <c r="E49" s="5" t="s">
        <v>27</v>
      </c>
      <c r="F49" s="102">
        <v>469192.28</v>
      </c>
      <c r="G49" s="82"/>
      <c r="H49" s="82"/>
      <c r="I49" s="136">
        <v>589034.87</v>
      </c>
      <c r="J49" s="102">
        <f t="shared" si="39"/>
        <v>125.54231923850068</v>
      </c>
      <c r="K49" s="65"/>
    </row>
    <row r="50" spans="1:11" x14ac:dyDescent="0.25">
      <c r="A50" s="5"/>
      <c r="B50" s="5"/>
      <c r="C50" s="5">
        <v>312</v>
      </c>
      <c r="D50" s="5"/>
      <c r="E50" s="73" t="s">
        <v>93</v>
      </c>
      <c r="F50" s="64">
        <f>SUM(F51)</f>
        <v>24123.96</v>
      </c>
      <c r="G50" s="82"/>
      <c r="H50" s="82"/>
      <c r="I50" s="82">
        <f>SUM(I51)</f>
        <v>21022.42</v>
      </c>
      <c r="J50" s="102">
        <f t="shared" si="39"/>
        <v>87.143321411575869</v>
      </c>
      <c r="K50" s="65"/>
    </row>
    <row r="51" spans="1:11" x14ac:dyDescent="0.25">
      <c r="A51" s="5"/>
      <c r="B51" s="5"/>
      <c r="C51" s="5"/>
      <c r="D51" s="5">
        <v>3121</v>
      </c>
      <c r="E51" s="73" t="s">
        <v>93</v>
      </c>
      <c r="F51" s="102">
        <v>24123.96</v>
      </c>
      <c r="G51" s="82"/>
      <c r="H51" s="82"/>
      <c r="I51" s="136">
        <v>21022.42</v>
      </c>
      <c r="J51" s="102">
        <f t="shared" si="39"/>
        <v>87.143321411575869</v>
      </c>
      <c r="K51" s="65"/>
    </row>
    <row r="52" spans="1:11" x14ac:dyDescent="0.25">
      <c r="A52" s="5"/>
      <c r="B52" s="5"/>
      <c r="C52" s="5">
        <v>313</v>
      </c>
      <c r="D52" s="5"/>
      <c r="E52" s="73" t="s">
        <v>94</v>
      </c>
      <c r="F52" s="64">
        <f>SUM(F53:F53)</f>
        <v>77379.11</v>
      </c>
      <c r="G52" s="82"/>
      <c r="H52" s="82"/>
      <c r="I52" s="82">
        <f>SUM(I53:I53)</f>
        <v>97168.39</v>
      </c>
      <c r="J52" s="102">
        <f t="shared" si="39"/>
        <v>125.57444767715731</v>
      </c>
      <c r="K52" s="65"/>
    </row>
    <row r="53" spans="1:11" x14ac:dyDescent="0.25">
      <c r="A53" s="5"/>
      <c r="B53" s="5"/>
      <c r="C53" s="5"/>
      <c r="D53" s="5">
        <v>3132</v>
      </c>
      <c r="E53" s="73" t="s">
        <v>95</v>
      </c>
      <c r="F53" s="102">
        <v>77379.11</v>
      </c>
      <c r="G53" s="82"/>
      <c r="H53" s="82"/>
      <c r="I53" s="136">
        <v>97168.39</v>
      </c>
      <c r="J53" s="102">
        <f t="shared" si="39"/>
        <v>125.57444767715731</v>
      </c>
      <c r="K53" s="65"/>
    </row>
    <row r="54" spans="1:11" s="27" customFormat="1" x14ac:dyDescent="0.25">
      <c r="A54" s="18"/>
      <c r="B54" s="18">
        <v>32</v>
      </c>
      <c r="C54" s="18"/>
      <c r="D54" s="18"/>
      <c r="E54" s="18" t="s">
        <v>14</v>
      </c>
      <c r="F54" s="66">
        <f>SUM(F55,F59,F66,F76,F78)</f>
        <v>79554.679999999993</v>
      </c>
      <c r="G54" s="84">
        <v>94074.62</v>
      </c>
      <c r="H54" s="84">
        <v>94074.62</v>
      </c>
      <c r="I54" s="83">
        <f>SUM(I55,I59,I66,I76,I78)</f>
        <v>86492.6</v>
      </c>
      <c r="J54" s="103">
        <f>SUM(I54/F54*100)</f>
        <v>108.72094514112811</v>
      </c>
      <c r="K54" s="67">
        <f>SUM(I54/H54*100)</f>
        <v>91.940419211897975</v>
      </c>
    </row>
    <row r="55" spans="1:11" x14ac:dyDescent="0.25">
      <c r="A55" s="5"/>
      <c r="B55" s="5"/>
      <c r="C55" s="5">
        <v>321</v>
      </c>
      <c r="D55" s="5"/>
      <c r="E55" s="5" t="s">
        <v>28</v>
      </c>
      <c r="F55" s="64">
        <f>SUM(F56:F58)</f>
        <v>19704</v>
      </c>
      <c r="G55" s="82"/>
      <c r="H55" s="111"/>
      <c r="I55" s="82">
        <f>SUM(I56:I58)</f>
        <v>22408.74</v>
      </c>
      <c r="J55" s="102">
        <f t="shared" ref="J55:J83" si="40">SUM(I55/F55*100)</f>
        <v>113.7268574908648</v>
      </c>
      <c r="K55" s="65"/>
    </row>
    <row r="56" spans="1:11" x14ac:dyDescent="0.25">
      <c r="A56" s="5"/>
      <c r="B56" s="18"/>
      <c r="C56" s="5"/>
      <c r="D56" s="5">
        <v>3211</v>
      </c>
      <c r="E56" s="24" t="s">
        <v>29</v>
      </c>
      <c r="F56" s="102">
        <v>6170.18</v>
      </c>
      <c r="G56" s="82"/>
      <c r="H56" s="111"/>
      <c r="I56" s="136">
        <v>4902.63</v>
      </c>
      <c r="J56" s="102">
        <f t="shared" si="40"/>
        <v>79.456839184594287</v>
      </c>
      <c r="K56" s="65"/>
    </row>
    <row r="57" spans="1:11" ht="15" customHeight="1" x14ac:dyDescent="0.25">
      <c r="A57" s="5"/>
      <c r="B57" s="18"/>
      <c r="C57" s="5"/>
      <c r="D57" s="88" t="s">
        <v>96</v>
      </c>
      <c r="E57" s="73" t="s">
        <v>97</v>
      </c>
      <c r="F57" s="102">
        <v>13533.82</v>
      </c>
      <c r="G57" s="82"/>
      <c r="H57" s="111"/>
      <c r="I57" s="136">
        <v>16806.11</v>
      </c>
      <c r="J57" s="102">
        <f t="shared" si="40"/>
        <v>124.17861328139432</v>
      </c>
      <c r="K57" s="65"/>
    </row>
    <row r="58" spans="1:11" x14ac:dyDescent="0.25">
      <c r="A58" s="5"/>
      <c r="B58" s="18"/>
      <c r="C58" s="5"/>
      <c r="D58" s="88">
        <v>3213</v>
      </c>
      <c r="E58" s="73" t="s">
        <v>98</v>
      </c>
      <c r="F58" s="102">
        <v>0</v>
      </c>
      <c r="G58" s="82"/>
      <c r="H58" s="111"/>
      <c r="I58" s="136">
        <v>700</v>
      </c>
      <c r="J58" s="102">
        <v>0</v>
      </c>
      <c r="K58" s="65"/>
    </row>
    <row r="59" spans="1:11" x14ac:dyDescent="0.25">
      <c r="A59" s="5"/>
      <c r="B59" s="18"/>
      <c r="C59" s="5">
        <v>322</v>
      </c>
      <c r="D59" s="5"/>
      <c r="E59" s="73" t="s">
        <v>102</v>
      </c>
      <c r="F59" s="64">
        <f>SUM(F60:F65)</f>
        <v>26202.429999999997</v>
      </c>
      <c r="G59" s="82"/>
      <c r="H59" s="111"/>
      <c r="I59" s="82">
        <f>SUM(I60:I65)</f>
        <v>30945.25</v>
      </c>
      <c r="J59" s="102">
        <f t="shared" si="40"/>
        <v>118.1006876079814</v>
      </c>
      <c r="K59" s="65"/>
    </row>
    <row r="60" spans="1:11" x14ac:dyDescent="0.25">
      <c r="A60" s="5"/>
      <c r="B60" s="18"/>
      <c r="C60" s="5"/>
      <c r="D60" s="88" t="s">
        <v>99</v>
      </c>
      <c r="E60" s="73" t="s">
        <v>103</v>
      </c>
      <c r="F60" s="102">
        <v>4639.13</v>
      </c>
      <c r="G60" s="82"/>
      <c r="H60" s="111"/>
      <c r="I60" s="136">
        <v>5525.31</v>
      </c>
      <c r="J60" s="102">
        <f t="shared" si="40"/>
        <v>119.10228857565967</v>
      </c>
      <c r="K60" s="65"/>
    </row>
    <row r="61" spans="1:11" x14ac:dyDescent="0.25">
      <c r="A61" s="5"/>
      <c r="B61" s="18"/>
      <c r="C61" s="5"/>
      <c r="D61" s="88">
        <v>3222</v>
      </c>
      <c r="E61" s="73" t="s">
        <v>104</v>
      </c>
      <c r="F61" s="102">
        <v>8138.49</v>
      </c>
      <c r="G61" s="82"/>
      <c r="H61" s="111"/>
      <c r="I61" s="136">
        <v>10527.07</v>
      </c>
      <c r="J61" s="102">
        <f t="shared" si="40"/>
        <v>129.34917902461021</v>
      </c>
      <c r="K61" s="65"/>
    </row>
    <row r="62" spans="1:11" x14ac:dyDescent="0.25">
      <c r="A62" s="5"/>
      <c r="B62" s="18"/>
      <c r="C62" s="5"/>
      <c r="D62" s="88" t="s">
        <v>100</v>
      </c>
      <c r="E62" s="73" t="s">
        <v>105</v>
      </c>
      <c r="F62" s="102">
        <v>8155.65</v>
      </c>
      <c r="G62" s="82"/>
      <c r="H62" s="111"/>
      <c r="I62" s="136">
        <v>8487.4599999999991</v>
      </c>
      <c r="J62" s="102">
        <f t="shared" si="40"/>
        <v>104.06846787196606</v>
      </c>
      <c r="K62" s="65"/>
    </row>
    <row r="63" spans="1:11" ht="15" customHeight="1" x14ac:dyDescent="0.25">
      <c r="A63" s="5"/>
      <c r="B63" s="18"/>
      <c r="C63" s="5"/>
      <c r="D63" s="88" t="s">
        <v>101</v>
      </c>
      <c r="E63" s="73" t="s">
        <v>106</v>
      </c>
      <c r="F63" s="102">
        <v>1891.32</v>
      </c>
      <c r="G63" s="82"/>
      <c r="H63" s="111"/>
      <c r="I63" s="136">
        <v>2610.27</v>
      </c>
      <c r="J63" s="102">
        <f t="shared" si="40"/>
        <v>138.01313368441089</v>
      </c>
      <c r="K63" s="65"/>
    </row>
    <row r="64" spans="1:11" x14ac:dyDescent="0.25">
      <c r="A64" s="5"/>
      <c r="B64" s="18"/>
      <c r="C64" s="5"/>
      <c r="D64" s="88">
        <v>3225</v>
      </c>
      <c r="E64" s="73" t="s">
        <v>107</v>
      </c>
      <c r="F64" s="102">
        <v>3117.4</v>
      </c>
      <c r="G64" s="82"/>
      <c r="H64" s="111"/>
      <c r="I64" s="136">
        <v>3777.3</v>
      </c>
      <c r="J64" s="102">
        <f t="shared" si="40"/>
        <v>121.16828126002439</v>
      </c>
      <c r="K64" s="65"/>
    </row>
    <row r="65" spans="1:11" x14ac:dyDescent="0.25">
      <c r="A65" s="5"/>
      <c r="B65" s="18"/>
      <c r="C65" s="5"/>
      <c r="D65" s="88">
        <v>3227</v>
      </c>
      <c r="E65" s="73" t="s">
        <v>108</v>
      </c>
      <c r="F65" s="102">
        <v>260.44</v>
      </c>
      <c r="G65" s="82"/>
      <c r="H65" s="111"/>
      <c r="I65" s="136">
        <v>17.84</v>
      </c>
      <c r="J65" s="102">
        <f t="shared" si="40"/>
        <v>6.8499462448164641</v>
      </c>
      <c r="K65" s="65"/>
    </row>
    <row r="66" spans="1:11" x14ac:dyDescent="0.25">
      <c r="A66" s="5"/>
      <c r="B66" s="18"/>
      <c r="C66" s="5">
        <v>323</v>
      </c>
      <c r="D66" s="88"/>
      <c r="E66" s="73" t="s">
        <v>114</v>
      </c>
      <c r="F66" s="64">
        <f>SUM(F67:F75)</f>
        <v>20795.620000000003</v>
      </c>
      <c r="G66" s="82"/>
      <c r="H66" s="111"/>
      <c r="I66" s="82">
        <f>SUM(I67:I75)</f>
        <v>27142.280000000002</v>
      </c>
      <c r="J66" s="102">
        <f t="shared" si="40"/>
        <v>130.51921510394976</v>
      </c>
      <c r="K66" s="65"/>
    </row>
    <row r="67" spans="1:11" x14ac:dyDescent="0.25">
      <c r="A67" s="5"/>
      <c r="B67" s="18"/>
      <c r="C67" s="5"/>
      <c r="D67" s="88" t="s">
        <v>109</v>
      </c>
      <c r="E67" s="73" t="s">
        <v>115</v>
      </c>
      <c r="F67" s="102">
        <v>4389.1400000000003</v>
      </c>
      <c r="G67" s="82"/>
      <c r="H67" s="111"/>
      <c r="I67" s="136">
        <v>5319.14</v>
      </c>
      <c r="J67" s="102">
        <f t="shared" si="40"/>
        <v>121.18866110445326</v>
      </c>
      <c r="K67" s="65"/>
    </row>
    <row r="68" spans="1:11" x14ac:dyDescent="0.25">
      <c r="A68" s="5"/>
      <c r="B68" s="18"/>
      <c r="C68" s="5"/>
      <c r="D68" s="88" t="s">
        <v>110</v>
      </c>
      <c r="E68" s="73" t="s">
        <v>116</v>
      </c>
      <c r="F68" s="102">
        <v>4161.3100000000004</v>
      </c>
      <c r="G68" s="82"/>
      <c r="H68" s="111"/>
      <c r="I68" s="136">
        <v>7296.62</v>
      </c>
      <c r="J68" s="102">
        <f t="shared" si="40"/>
        <v>175.34430263546815</v>
      </c>
      <c r="K68" s="65"/>
    </row>
    <row r="69" spans="1:11" x14ac:dyDescent="0.25">
      <c r="A69" s="5"/>
      <c r="B69" s="18"/>
      <c r="C69" s="5"/>
      <c r="D69" s="88">
        <v>3233</v>
      </c>
      <c r="E69" s="73" t="s">
        <v>117</v>
      </c>
      <c r="F69" s="102">
        <v>0</v>
      </c>
      <c r="G69" s="82"/>
      <c r="H69" s="111"/>
      <c r="I69" s="136">
        <v>0</v>
      </c>
      <c r="J69" s="102">
        <v>0</v>
      </c>
      <c r="K69" s="65"/>
    </row>
    <row r="70" spans="1:11" x14ac:dyDescent="0.25">
      <c r="A70" s="5"/>
      <c r="B70" s="18"/>
      <c r="C70" s="5"/>
      <c r="D70" s="88" t="s">
        <v>111</v>
      </c>
      <c r="E70" s="73" t="s">
        <v>118</v>
      </c>
      <c r="F70" s="102">
        <v>2910.06</v>
      </c>
      <c r="G70" s="82"/>
      <c r="H70" s="111"/>
      <c r="I70" s="136">
        <v>3134.92</v>
      </c>
      <c r="J70" s="102">
        <f t="shared" si="40"/>
        <v>107.72698844697362</v>
      </c>
      <c r="K70" s="65"/>
    </row>
    <row r="71" spans="1:11" x14ac:dyDescent="0.25">
      <c r="A71" s="5"/>
      <c r="B71" s="18"/>
      <c r="C71" s="5"/>
      <c r="D71" s="88">
        <v>3235</v>
      </c>
      <c r="E71" s="73" t="s">
        <v>119</v>
      </c>
      <c r="F71" s="102">
        <v>3302.81</v>
      </c>
      <c r="G71" s="82"/>
      <c r="H71" s="111"/>
      <c r="I71" s="136">
        <v>4436.67</v>
      </c>
      <c r="J71" s="102">
        <f t="shared" si="40"/>
        <v>134.33016128690417</v>
      </c>
      <c r="K71" s="65"/>
    </row>
    <row r="72" spans="1:11" x14ac:dyDescent="0.25">
      <c r="A72" s="5"/>
      <c r="B72" s="18"/>
      <c r="C72" s="5"/>
      <c r="D72" s="88">
        <v>3236</v>
      </c>
      <c r="E72" s="73" t="s">
        <v>120</v>
      </c>
      <c r="F72" s="102">
        <v>2085.6999999999998</v>
      </c>
      <c r="G72" s="82"/>
      <c r="H72" s="111"/>
      <c r="I72" s="136">
        <v>1484.54</v>
      </c>
      <c r="J72" s="102">
        <f t="shared" si="40"/>
        <v>71.177062856594915</v>
      </c>
      <c r="K72" s="65"/>
    </row>
    <row r="73" spans="1:11" x14ac:dyDescent="0.25">
      <c r="A73" s="5"/>
      <c r="B73" s="18"/>
      <c r="C73" s="5"/>
      <c r="D73" s="88">
        <v>3237</v>
      </c>
      <c r="E73" s="73" t="s">
        <v>121</v>
      </c>
      <c r="F73" s="102">
        <v>420</v>
      </c>
      <c r="G73" s="82"/>
      <c r="H73" s="111"/>
      <c r="I73" s="136">
        <v>513.74</v>
      </c>
      <c r="J73" s="102">
        <f t="shared" si="40"/>
        <v>122.31904761904761</v>
      </c>
      <c r="K73" s="65"/>
    </row>
    <row r="74" spans="1:11" x14ac:dyDescent="0.25">
      <c r="A74" s="5"/>
      <c r="B74" s="18"/>
      <c r="C74" s="5"/>
      <c r="D74" s="88" t="s">
        <v>112</v>
      </c>
      <c r="E74" s="73" t="s">
        <v>122</v>
      </c>
      <c r="F74" s="102">
        <v>723.45</v>
      </c>
      <c r="G74" s="82"/>
      <c r="H74" s="111"/>
      <c r="I74" s="136">
        <v>1660.95</v>
      </c>
      <c r="J74" s="102">
        <f t="shared" si="40"/>
        <v>229.58739373833711</v>
      </c>
      <c r="K74" s="65"/>
    </row>
    <row r="75" spans="1:11" x14ac:dyDescent="0.25">
      <c r="A75" s="5"/>
      <c r="B75" s="18"/>
      <c r="C75" s="5"/>
      <c r="D75" s="88" t="s">
        <v>113</v>
      </c>
      <c r="E75" s="73" t="s">
        <v>123</v>
      </c>
      <c r="F75" s="102">
        <v>2803.15</v>
      </c>
      <c r="G75" s="82"/>
      <c r="H75" s="111"/>
      <c r="I75" s="136">
        <v>3295.7</v>
      </c>
      <c r="J75" s="102">
        <f t="shared" si="40"/>
        <v>117.57130371189552</v>
      </c>
      <c r="K75" s="65"/>
    </row>
    <row r="76" spans="1:11" x14ac:dyDescent="0.25">
      <c r="A76" s="5"/>
      <c r="B76" s="18"/>
      <c r="C76" s="5">
        <v>324</v>
      </c>
      <c r="D76" s="88"/>
      <c r="E76" s="73" t="s">
        <v>124</v>
      </c>
      <c r="F76" s="64">
        <f>SUM(F77)</f>
        <v>2976.85</v>
      </c>
      <c r="G76" s="82"/>
      <c r="H76" s="111"/>
      <c r="I76" s="82">
        <f>SUM(I77)</f>
        <v>127.72</v>
      </c>
      <c r="J76" s="102">
        <f t="shared" si="40"/>
        <v>4.2904412382216099</v>
      </c>
      <c r="K76" s="65"/>
    </row>
    <row r="77" spans="1:11" x14ac:dyDescent="0.25">
      <c r="A77" s="5"/>
      <c r="B77" s="18"/>
      <c r="C77" s="5"/>
      <c r="D77" s="88">
        <v>3241</v>
      </c>
      <c r="E77" s="73" t="s">
        <v>124</v>
      </c>
      <c r="F77" s="102">
        <v>2976.85</v>
      </c>
      <c r="G77" s="82"/>
      <c r="H77" s="111"/>
      <c r="I77" s="136">
        <v>127.72</v>
      </c>
      <c r="J77" s="102">
        <f t="shared" si="40"/>
        <v>4.2904412382216099</v>
      </c>
      <c r="K77" s="65"/>
    </row>
    <row r="78" spans="1:11" x14ac:dyDescent="0.25">
      <c r="A78" s="5"/>
      <c r="B78" s="18"/>
      <c r="C78" s="5">
        <v>329</v>
      </c>
      <c r="D78" s="88"/>
      <c r="E78" s="73" t="s">
        <v>125</v>
      </c>
      <c r="F78" s="64">
        <f>SUM(F79:F83)</f>
        <v>9875.7800000000007</v>
      </c>
      <c r="G78" s="82"/>
      <c r="H78" s="111"/>
      <c r="I78" s="82">
        <f>SUM(I79:I83)</f>
        <v>5868.6100000000006</v>
      </c>
      <c r="J78" s="102">
        <f t="shared" si="40"/>
        <v>59.424268260329818</v>
      </c>
      <c r="K78" s="65"/>
    </row>
    <row r="79" spans="1:11" x14ac:dyDescent="0.25">
      <c r="A79" s="5"/>
      <c r="B79" s="18"/>
      <c r="C79" s="5"/>
      <c r="D79" s="88">
        <v>3292</v>
      </c>
      <c r="E79" s="73" t="s">
        <v>126</v>
      </c>
      <c r="F79" s="102">
        <v>700.72</v>
      </c>
      <c r="G79" s="82"/>
      <c r="H79" s="111"/>
      <c r="I79" s="136">
        <v>709.2</v>
      </c>
      <c r="J79" s="102">
        <f t="shared" si="40"/>
        <v>101.21018381093731</v>
      </c>
      <c r="K79" s="65"/>
    </row>
    <row r="80" spans="1:11" x14ac:dyDescent="0.25">
      <c r="A80" s="5"/>
      <c r="B80" s="18"/>
      <c r="C80" s="5"/>
      <c r="D80" s="88" t="s">
        <v>127</v>
      </c>
      <c r="E80" s="73" t="s">
        <v>128</v>
      </c>
      <c r="F80" s="102">
        <v>356.93</v>
      </c>
      <c r="G80" s="82"/>
      <c r="H80" s="111"/>
      <c r="I80" s="136">
        <v>201.6</v>
      </c>
      <c r="J80" s="102">
        <f t="shared" si="40"/>
        <v>56.481663071190425</v>
      </c>
      <c r="K80" s="65"/>
    </row>
    <row r="81" spans="1:11" x14ac:dyDescent="0.25">
      <c r="A81" s="5"/>
      <c r="B81" s="18"/>
      <c r="C81" s="5"/>
      <c r="D81" s="88">
        <v>3294</v>
      </c>
      <c r="E81" s="73" t="s">
        <v>129</v>
      </c>
      <c r="F81" s="102">
        <v>48.27</v>
      </c>
      <c r="G81" s="82"/>
      <c r="H81" s="111"/>
      <c r="I81" s="136">
        <v>80</v>
      </c>
      <c r="J81" s="102">
        <f t="shared" si="40"/>
        <v>165.73441060700227</v>
      </c>
      <c r="K81" s="65"/>
    </row>
    <row r="82" spans="1:11" x14ac:dyDescent="0.25">
      <c r="A82" s="5"/>
      <c r="B82" s="18"/>
      <c r="C82" s="5"/>
      <c r="D82" s="88">
        <v>3295</v>
      </c>
      <c r="E82" s="73" t="s">
        <v>130</v>
      </c>
      <c r="F82" s="102">
        <v>1825.69</v>
      </c>
      <c r="G82" s="82"/>
      <c r="H82" s="111"/>
      <c r="I82" s="136">
        <v>2022.51</v>
      </c>
      <c r="J82" s="102">
        <f t="shared" si="40"/>
        <v>110.78058158833097</v>
      </c>
      <c r="K82" s="65"/>
    </row>
    <row r="83" spans="1:11" x14ac:dyDescent="0.25">
      <c r="A83" s="5"/>
      <c r="B83" s="18"/>
      <c r="C83" s="5"/>
      <c r="D83" s="88" t="s">
        <v>131</v>
      </c>
      <c r="E83" s="73" t="s">
        <v>125</v>
      </c>
      <c r="F83" s="102">
        <v>6944.17</v>
      </c>
      <c r="G83" s="82"/>
      <c r="H83" s="111"/>
      <c r="I83" s="136">
        <v>2855.3</v>
      </c>
      <c r="J83" s="102">
        <f t="shared" si="40"/>
        <v>41.117944981185659</v>
      </c>
      <c r="K83" s="65"/>
    </row>
    <row r="84" spans="1:11" s="27" customFormat="1" x14ac:dyDescent="0.25">
      <c r="A84" s="18"/>
      <c r="B84" s="18">
        <v>34</v>
      </c>
      <c r="C84" s="18"/>
      <c r="D84" s="89"/>
      <c r="E84" s="74" t="s">
        <v>135</v>
      </c>
      <c r="F84" s="66">
        <f>SUM(F85)</f>
        <v>507.88</v>
      </c>
      <c r="G84" s="84">
        <v>541</v>
      </c>
      <c r="H84" s="84">
        <v>541</v>
      </c>
      <c r="I84" s="83">
        <f>SUM(I85)</f>
        <v>532.21</v>
      </c>
      <c r="J84" s="103">
        <f>SUM(I84/F84*100)</f>
        <v>104.79050169331339</v>
      </c>
      <c r="K84" s="67">
        <f>SUM(I84/H84*100)</f>
        <v>98.375231053604438</v>
      </c>
    </row>
    <row r="85" spans="1:11" x14ac:dyDescent="0.25">
      <c r="A85" s="5"/>
      <c r="B85" s="18"/>
      <c r="C85" s="5">
        <v>343</v>
      </c>
      <c r="D85" s="88"/>
      <c r="E85" s="73" t="s">
        <v>136</v>
      </c>
      <c r="F85" s="64">
        <f>SUM(F86:F87)</f>
        <v>507.88</v>
      </c>
      <c r="G85" s="82"/>
      <c r="H85" s="111"/>
      <c r="I85" s="82">
        <f>SUM(I86:I87)</f>
        <v>532.21</v>
      </c>
      <c r="J85" s="102">
        <f t="shared" ref="J85:J86" si="41">SUM(I85/F85*100)</f>
        <v>104.79050169331339</v>
      </c>
      <c r="K85" s="65"/>
    </row>
    <row r="86" spans="1:11" x14ac:dyDescent="0.25">
      <c r="A86" s="5"/>
      <c r="B86" s="18"/>
      <c r="C86" s="5"/>
      <c r="D86" s="88" t="s">
        <v>132</v>
      </c>
      <c r="E86" s="73" t="s">
        <v>133</v>
      </c>
      <c r="F86" s="102">
        <v>507.88</v>
      </c>
      <c r="G86" s="82"/>
      <c r="H86" s="111"/>
      <c r="I86" s="136">
        <v>532.21</v>
      </c>
      <c r="J86" s="102">
        <f t="shared" si="41"/>
        <v>104.79050169331339</v>
      </c>
      <c r="K86" s="65"/>
    </row>
    <row r="87" spans="1:11" x14ac:dyDescent="0.25">
      <c r="A87" s="5"/>
      <c r="B87" s="5"/>
      <c r="C87" s="5"/>
      <c r="D87" s="88">
        <v>3433</v>
      </c>
      <c r="E87" s="73" t="s">
        <v>134</v>
      </c>
      <c r="F87" s="102">
        <v>0</v>
      </c>
      <c r="G87" s="82"/>
      <c r="H87" s="111"/>
      <c r="I87" s="136">
        <v>0</v>
      </c>
      <c r="J87" s="102">
        <v>0</v>
      </c>
      <c r="K87" s="65"/>
    </row>
    <row r="88" spans="1:11" s="27" customFormat="1" ht="25.5" x14ac:dyDescent="0.25">
      <c r="A88" s="18"/>
      <c r="B88" s="18">
        <v>37</v>
      </c>
      <c r="C88" s="18"/>
      <c r="D88" s="89"/>
      <c r="E88" s="114" t="s">
        <v>282</v>
      </c>
      <c r="F88" s="66">
        <f>SUM(F89)</f>
        <v>0</v>
      </c>
      <c r="G88" s="83">
        <v>110.59</v>
      </c>
      <c r="H88" s="83">
        <v>110.59</v>
      </c>
      <c r="I88" s="83">
        <f>SUM(I89)</f>
        <v>110.59</v>
      </c>
      <c r="J88" s="103">
        <v>0</v>
      </c>
      <c r="K88" s="67">
        <f>SUM(I88/H88*100)</f>
        <v>100</v>
      </c>
    </row>
    <row r="89" spans="1:11" ht="25.5" x14ac:dyDescent="0.25">
      <c r="A89" s="5"/>
      <c r="B89" s="5"/>
      <c r="C89" s="5">
        <v>372</v>
      </c>
      <c r="D89" s="88"/>
      <c r="E89" s="73" t="s">
        <v>301</v>
      </c>
      <c r="F89" s="64">
        <f>SUM(F90)</f>
        <v>0</v>
      </c>
      <c r="G89" s="82"/>
      <c r="H89" s="82"/>
      <c r="I89" s="82">
        <f>SUM(I90)</f>
        <v>110.59</v>
      </c>
      <c r="J89" s="102">
        <v>0</v>
      </c>
      <c r="K89" s="65"/>
    </row>
    <row r="90" spans="1:11" x14ac:dyDescent="0.25">
      <c r="A90" s="5"/>
      <c r="B90" s="5"/>
      <c r="C90" s="5"/>
      <c r="D90" s="88">
        <v>3722</v>
      </c>
      <c r="E90" s="73" t="s">
        <v>302</v>
      </c>
      <c r="F90" s="102">
        <v>0</v>
      </c>
      <c r="G90" s="82"/>
      <c r="H90" s="82"/>
      <c r="I90" s="136">
        <v>110.59</v>
      </c>
      <c r="J90" s="102">
        <v>0</v>
      </c>
      <c r="K90" s="65"/>
    </row>
    <row r="91" spans="1:11" s="27" customFormat="1" x14ac:dyDescent="0.25">
      <c r="A91" s="18"/>
      <c r="B91" s="18">
        <v>38</v>
      </c>
      <c r="C91" s="18"/>
      <c r="D91" s="89"/>
      <c r="E91" s="74" t="s">
        <v>137</v>
      </c>
      <c r="F91" s="66">
        <f>SUM(F92)</f>
        <v>401.4</v>
      </c>
      <c r="G91" s="84">
        <v>380.03</v>
      </c>
      <c r="H91" s="84">
        <v>380.03</v>
      </c>
      <c r="I91" s="83">
        <f>SUM(I92)</f>
        <v>380.03</v>
      </c>
      <c r="J91" s="103">
        <f>SUM(I91/F91*100)</f>
        <v>94.676133532635774</v>
      </c>
      <c r="K91" s="67">
        <f>SUM(I91/H91*100)</f>
        <v>100</v>
      </c>
    </row>
    <row r="92" spans="1:11" x14ac:dyDescent="0.25">
      <c r="A92" s="5"/>
      <c r="B92" s="5"/>
      <c r="C92" s="5">
        <v>381</v>
      </c>
      <c r="D92" s="88"/>
      <c r="E92" s="73" t="s">
        <v>138</v>
      </c>
      <c r="F92" s="64">
        <f>SUM(F93)</f>
        <v>401.4</v>
      </c>
      <c r="G92" s="82"/>
      <c r="H92" s="82"/>
      <c r="I92" s="82">
        <f>SUM(I93)</f>
        <v>380.03</v>
      </c>
      <c r="J92" s="102">
        <f t="shared" ref="J92:J93" si="42">SUM(I92/F92*100)</f>
        <v>94.676133532635774</v>
      </c>
      <c r="K92" s="65"/>
    </row>
    <row r="93" spans="1:11" x14ac:dyDescent="0.25">
      <c r="A93" s="5"/>
      <c r="B93" s="5"/>
      <c r="C93" s="5"/>
      <c r="D93" s="88">
        <v>3812</v>
      </c>
      <c r="E93" s="73" t="s">
        <v>139</v>
      </c>
      <c r="F93" s="102">
        <v>401.4</v>
      </c>
      <c r="G93" s="82"/>
      <c r="H93" s="82"/>
      <c r="I93" s="136">
        <v>380.03</v>
      </c>
      <c r="J93" s="102">
        <f t="shared" si="42"/>
        <v>94.676133532635774</v>
      </c>
      <c r="K93" s="65"/>
    </row>
    <row r="94" spans="1:11" s="27" customFormat="1" x14ac:dyDescent="0.25">
      <c r="A94" s="6">
        <v>4</v>
      </c>
      <c r="B94" s="7"/>
      <c r="C94" s="7"/>
      <c r="D94" s="7"/>
      <c r="E94" s="16" t="s">
        <v>6</v>
      </c>
      <c r="F94" s="66">
        <f>SUM(F95,F98,F105)</f>
        <v>7831.7</v>
      </c>
      <c r="G94" s="83">
        <f t="shared" ref="G94:I94" si="43">SUM(G95,G98,G105)</f>
        <v>18008.5</v>
      </c>
      <c r="H94" s="83">
        <f t="shared" si="43"/>
        <v>18008.5</v>
      </c>
      <c r="I94" s="83">
        <f t="shared" si="43"/>
        <v>18960.489999999998</v>
      </c>
      <c r="J94" s="103">
        <f>SUM(I94/F94*100)</f>
        <v>242.09928878787488</v>
      </c>
      <c r="K94" s="67">
        <f>SUM(I94/H94*100)</f>
        <v>105.28633700752421</v>
      </c>
    </row>
    <row r="95" spans="1:11" s="27" customFormat="1" ht="25.5" x14ac:dyDescent="0.25">
      <c r="A95" s="4"/>
      <c r="B95" s="4">
        <v>41</v>
      </c>
      <c r="C95" s="4"/>
      <c r="D95" s="4"/>
      <c r="E95" s="16" t="s">
        <v>7</v>
      </c>
      <c r="F95" s="66">
        <f>SUM(F96)</f>
        <v>600</v>
      </c>
      <c r="G95" s="83">
        <v>0</v>
      </c>
      <c r="H95" s="83">
        <v>0</v>
      </c>
      <c r="I95" s="83">
        <f>SUM(I96)</f>
        <v>0</v>
      </c>
      <c r="J95" s="103">
        <v>0</v>
      </c>
      <c r="K95" s="67">
        <v>0</v>
      </c>
    </row>
    <row r="96" spans="1:11" x14ac:dyDescent="0.25">
      <c r="A96" s="8"/>
      <c r="B96" s="8"/>
      <c r="C96" s="5">
        <v>412</v>
      </c>
      <c r="D96" s="5"/>
      <c r="E96" s="5" t="s">
        <v>184</v>
      </c>
      <c r="F96" s="64">
        <f>SUM(F97)</f>
        <v>600</v>
      </c>
      <c r="G96" s="82"/>
      <c r="H96" s="82"/>
      <c r="I96" s="82">
        <f>SUM(I97)</f>
        <v>0</v>
      </c>
      <c r="J96" s="102">
        <f t="shared" ref="J96:J97" si="44">SUM(I96/F96*100)</f>
        <v>0</v>
      </c>
      <c r="K96" s="65"/>
    </row>
    <row r="97" spans="1:11" x14ac:dyDescent="0.25">
      <c r="A97" s="8"/>
      <c r="B97" s="8"/>
      <c r="C97" s="5"/>
      <c r="D97" s="5">
        <v>4126</v>
      </c>
      <c r="E97" s="5" t="s">
        <v>185</v>
      </c>
      <c r="F97" s="102">
        <v>600</v>
      </c>
      <c r="G97" s="82"/>
      <c r="H97" s="82"/>
      <c r="I97" s="136">
        <v>0</v>
      </c>
      <c r="J97" s="102">
        <f t="shared" si="44"/>
        <v>0</v>
      </c>
      <c r="K97" s="65"/>
    </row>
    <row r="98" spans="1:11" s="27" customFormat="1" ht="25.5" x14ac:dyDescent="0.25">
      <c r="A98" s="4"/>
      <c r="B98" s="4">
        <v>42</v>
      </c>
      <c r="C98" s="18"/>
      <c r="D98" s="18"/>
      <c r="E98" s="74" t="s">
        <v>140</v>
      </c>
      <c r="F98" s="66">
        <f>SUM(F99,F103)</f>
        <v>7231.7</v>
      </c>
      <c r="G98" s="83">
        <v>12383.5</v>
      </c>
      <c r="H98" s="83">
        <v>12383.5</v>
      </c>
      <c r="I98" s="83">
        <f>SUM(I99,I103)</f>
        <v>13335.49</v>
      </c>
      <c r="J98" s="103">
        <f>SUM(I98/F98*100)</f>
        <v>184.40325234730423</v>
      </c>
      <c r="K98" s="67">
        <f>SUM(I98/H98*100)</f>
        <v>107.68756813501837</v>
      </c>
    </row>
    <row r="99" spans="1:11" x14ac:dyDescent="0.25">
      <c r="A99" s="8"/>
      <c r="B99" s="8"/>
      <c r="C99" s="5">
        <v>422</v>
      </c>
      <c r="D99" s="5"/>
      <c r="E99" s="73" t="s">
        <v>141</v>
      </c>
      <c r="F99" s="64">
        <f>SUM(F100:F102)</f>
        <v>6369.12</v>
      </c>
      <c r="G99" s="82"/>
      <c r="H99" s="82"/>
      <c r="I99" s="82">
        <f>SUM(I100:I102)</f>
        <v>12248.89</v>
      </c>
      <c r="J99" s="102">
        <f t="shared" ref="J99:J104" si="45">SUM(I99/F99*100)</f>
        <v>192.31683497877256</v>
      </c>
      <c r="K99" s="65"/>
    </row>
    <row r="100" spans="1:11" x14ac:dyDescent="0.25">
      <c r="A100" s="8"/>
      <c r="B100" s="8"/>
      <c r="C100" s="5"/>
      <c r="D100" s="5">
        <v>4221</v>
      </c>
      <c r="E100" s="73" t="s">
        <v>142</v>
      </c>
      <c r="F100" s="102">
        <v>5918</v>
      </c>
      <c r="G100" s="82"/>
      <c r="H100" s="82"/>
      <c r="I100" s="136">
        <v>3075</v>
      </c>
      <c r="J100" s="102">
        <f t="shared" si="45"/>
        <v>51.960121662723893</v>
      </c>
      <c r="K100" s="65"/>
    </row>
    <row r="101" spans="1:11" x14ac:dyDescent="0.25">
      <c r="A101" s="8"/>
      <c r="B101" s="8"/>
      <c r="C101" s="5"/>
      <c r="D101" s="5">
        <v>4223</v>
      </c>
      <c r="E101" s="73" t="s">
        <v>186</v>
      </c>
      <c r="F101" s="102">
        <v>0</v>
      </c>
      <c r="G101" s="82"/>
      <c r="H101" s="82"/>
      <c r="I101" s="136">
        <v>1166.5</v>
      </c>
      <c r="J101" s="102">
        <v>0</v>
      </c>
      <c r="K101" s="65"/>
    </row>
    <row r="102" spans="1:11" x14ac:dyDescent="0.25">
      <c r="A102" s="8"/>
      <c r="B102" s="8"/>
      <c r="C102" s="5"/>
      <c r="D102" s="5">
        <v>4227</v>
      </c>
      <c r="E102" s="73" t="s">
        <v>143</v>
      </c>
      <c r="F102" s="102">
        <v>451.12</v>
      </c>
      <c r="G102" s="82"/>
      <c r="H102" s="82"/>
      <c r="I102" s="136">
        <v>8007.39</v>
      </c>
      <c r="J102" s="102">
        <f t="shared" si="45"/>
        <v>1775.0022167050897</v>
      </c>
      <c r="K102" s="65"/>
    </row>
    <row r="103" spans="1:11" x14ac:dyDescent="0.25">
      <c r="A103" s="8"/>
      <c r="B103" s="8"/>
      <c r="C103" s="5">
        <v>424</v>
      </c>
      <c r="D103" s="5"/>
      <c r="E103" s="73" t="s">
        <v>144</v>
      </c>
      <c r="F103" s="64">
        <f>SUM(F104)</f>
        <v>862.58</v>
      </c>
      <c r="G103" s="82"/>
      <c r="H103" s="82"/>
      <c r="I103" s="82">
        <f>SUM(I104)</f>
        <v>1086.5999999999999</v>
      </c>
      <c r="J103" s="102">
        <f t="shared" si="45"/>
        <v>125.97092443599433</v>
      </c>
      <c r="K103" s="65"/>
    </row>
    <row r="104" spans="1:11" x14ac:dyDescent="0.25">
      <c r="A104" s="8"/>
      <c r="B104" s="8"/>
      <c r="C104" s="5"/>
      <c r="D104" s="88">
        <v>4241</v>
      </c>
      <c r="E104" s="73" t="s">
        <v>145</v>
      </c>
      <c r="F104" s="102">
        <v>862.58</v>
      </c>
      <c r="G104" s="82"/>
      <c r="H104" s="82"/>
      <c r="I104" s="136">
        <v>1086.5999999999999</v>
      </c>
      <c r="J104" s="102">
        <f t="shared" si="45"/>
        <v>125.97092443599433</v>
      </c>
      <c r="K104" s="65"/>
    </row>
    <row r="105" spans="1:11" s="27" customFormat="1" ht="25.5" x14ac:dyDescent="0.25">
      <c r="A105" s="4"/>
      <c r="B105" s="4">
        <v>45</v>
      </c>
      <c r="C105" s="18"/>
      <c r="D105" s="18"/>
      <c r="E105" s="77" t="s">
        <v>283</v>
      </c>
      <c r="F105" s="66">
        <f>SUM(F106)</f>
        <v>0</v>
      </c>
      <c r="G105" s="83">
        <v>5625</v>
      </c>
      <c r="H105" s="83">
        <v>5625</v>
      </c>
      <c r="I105" s="83">
        <f>SUM(I106)</f>
        <v>5625</v>
      </c>
      <c r="J105" s="103">
        <v>0</v>
      </c>
      <c r="K105" s="67">
        <f>SUM(I105/H105*100)</f>
        <v>100</v>
      </c>
    </row>
    <row r="106" spans="1:11" x14ac:dyDescent="0.25">
      <c r="A106" s="8"/>
      <c r="B106" s="8"/>
      <c r="C106" s="5">
        <v>451</v>
      </c>
      <c r="D106" s="5"/>
      <c r="E106" s="73" t="s">
        <v>303</v>
      </c>
      <c r="F106" s="64">
        <f>SUM(F107)</f>
        <v>0</v>
      </c>
      <c r="G106" s="82"/>
      <c r="H106" s="112"/>
      <c r="I106" s="82">
        <f>SUM(I107)</f>
        <v>5625</v>
      </c>
      <c r="J106" s="102">
        <v>0</v>
      </c>
      <c r="K106" s="65"/>
    </row>
    <row r="107" spans="1:11" x14ac:dyDescent="0.25">
      <c r="A107" s="8"/>
      <c r="B107" s="8"/>
      <c r="C107" s="5"/>
      <c r="D107" s="88">
        <v>4511</v>
      </c>
      <c r="E107" s="73" t="s">
        <v>303</v>
      </c>
      <c r="F107" s="102">
        <v>0</v>
      </c>
      <c r="G107" s="82"/>
      <c r="H107" s="112"/>
      <c r="I107" s="136">
        <v>5625</v>
      </c>
      <c r="J107" s="102">
        <v>0</v>
      </c>
      <c r="K107" s="65"/>
    </row>
    <row r="109" spans="1:11" ht="15" customHeight="1" x14ac:dyDescent="0.25">
      <c r="A109" s="107" t="s">
        <v>278</v>
      </c>
      <c r="I109" s="158" t="s">
        <v>266</v>
      </c>
      <c r="J109" s="158"/>
    </row>
    <row r="110" spans="1:11" x14ac:dyDescent="0.25">
      <c r="A110" s="106" t="s">
        <v>268</v>
      </c>
      <c r="I110" s="122" t="s">
        <v>267</v>
      </c>
    </row>
    <row r="111" spans="1:11" ht="15" customHeight="1" x14ac:dyDescent="0.25">
      <c r="A111" s="191" t="s">
        <v>308</v>
      </c>
    </row>
  </sheetData>
  <mergeCells count="8">
    <mergeCell ref="A2:K2"/>
    <mergeCell ref="A4:K4"/>
    <mergeCell ref="A6:K6"/>
    <mergeCell ref="I109:J109"/>
    <mergeCell ref="A8:E8"/>
    <mergeCell ref="A9:E9"/>
    <mergeCell ref="A43:E43"/>
    <mergeCell ref="A44:E44"/>
  </mergeCells>
  <pageMargins left="0.7" right="0.7" top="0.75" bottom="0.75" header="0.3" footer="0.3"/>
  <pageSetup paperSize="9" scale="64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52"/>
  <sheetViews>
    <sheetView workbookViewId="0"/>
  </sheetViews>
  <sheetFormatPr defaultRowHeight="15" x14ac:dyDescent="0.25"/>
  <cols>
    <col min="1" max="1" width="37.7109375" customWidth="1"/>
    <col min="2" max="2" width="25.28515625" customWidth="1"/>
    <col min="3" max="3" width="25.28515625" style="117" customWidth="1"/>
    <col min="4" max="4" width="25.28515625" customWidth="1"/>
    <col min="5" max="5" width="25.28515625" style="117" customWidth="1"/>
    <col min="6" max="7" width="15.7109375" customWidth="1"/>
  </cols>
  <sheetData>
    <row r="1" spans="1:7" ht="18" x14ac:dyDescent="0.25">
      <c r="A1" s="14"/>
      <c r="B1" s="14"/>
      <c r="C1" s="115"/>
      <c r="D1" s="14"/>
      <c r="E1" s="133"/>
      <c r="F1" s="3"/>
      <c r="G1" s="3"/>
    </row>
    <row r="2" spans="1:7" ht="15.75" customHeight="1" x14ac:dyDescent="0.25">
      <c r="A2" s="169" t="s">
        <v>36</v>
      </c>
      <c r="B2" s="169"/>
      <c r="C2" s="169"/>
      <c r="D2" s="169"/>
      <c r="E2" s="169"/>
      <c r="F2" s="169"/>
      <c r="G2" s="169"/>
    </row>
    <row r="3" spans="1:7" ht="18" x14ac:dyDescent="0.25">
      <c r="A3" s="14"/>
      <c r="B3" s="14"/>
      <c r="C3" s="115"/>
      <c r="D3" s="14"/>
      <c r="E3" s="133"/>
      <c r="F3" s="3"/>
      <c r="G3" s="3"/>
    </row>
    <row r="4" spans="1:7" ht="25.5" x14ac:dyDescent="0.25">
      <c r="A4" s="30" t="s">
        <v>8</v>
      </c>
      <c r="B4" s="30" t="s">
        <v>69</v>
      </c>
      <c r="C4" s="116" t="s">
        <v>275</v>
      </c>
      <c r="D4" s="30" t="s">
        <v>276</v>
      </c>
      <c r="E4" s="116" t="s">
        <v>279</v>
      </c>
      <c r="F4" s="30" t="s">
        <v>17</v>
      </c>
      <c r="G4" s="30" t="s">
        <v>47</v>
      </c>
    </row>
    <row r="5" spans="1:7" x14ac:dyDescent="0.25">
      <c r="A5" s="30">
        <v>1</v>
      </c>
      <c r="B5" s="30">
        <v>2</v>
      </c>
      <c r="C5" s="116">
        <v>3</v>
      </c>
      <c r="D5" s="30">
        <v>4</v>
      </c>
      <c r="E5" s="116">
        <v>5</v>
      </c>
      <c r="F5" s="30" t="s">
        <v>19</v>
      </c>
      <c r="G5" s="30" t="s">
        <v>20</v>
      </c>
    </row>
    <row r="6" spans="1:7" x14ac:dyDescent="0.25">
      <c r="A6" s="4" t="s">
        <v>35</v>
      </c>
      <c r="B6" s="123">
        <f t="shared" ref="B6" si="0">SUM(B7,B9,B11,B16,B25)</f>
        <v>662902.54999999993</v>
      </c>
      <c r="C6" s="124">
        <f t="shared" ref="C6:E6" si="1">SUM(C7,C9,C11,C16,C25)</f>
        <v>809981.84000000008</v>
      </c>
      <c r="D6" s="124">
        <f t="shared" ref="D6" si="2">SUM(D7,D9,D11,D16,D25)</f>
        <v>809981.84000000008</v>
      </c>
      <c r="E6" s="124">
        <f t="shared" si="1"/>
        <v>809727.87</v>
      </c>
      <c r="F6" s="125">
        <f t="shared" ref="F6:F7" si="3">SUM(E6/B6*100)</f>
        <v>122.14885430746949</v>
      </c>
      <c r="G6" s="125">
        <f t="shared" ref="G6:G7" si="4">SUM(E6/D6*100)</f>
        <v>99.968644976040437</v>
      </c>
    </row>
    <row r="7" spans="1:7" x14ac:dyDescent="0.25">
      <c r="A7" s="4" t="s">
        <v>33</v>
      </c>
      <c r="B7" s="126">
        <f t="shared" ref="B7:E7" si="5">SUM(B8)</f>
        <v>3869.8</v>
      </c>
      <c r="C7" s="127">
        <f t="shared" si="5"/>
        <v>20647.73</v>
      </c>
      <c r="D7" s="127">
        <f t="shared" si="5"/>
        <v>20647.73</v>
      </c>
      <c r="E7" s="127">
        <f t="shared" si="5"/>
        <v>19004.650000000001</v>
      </c>
      <c r="F7" s="125">
        <f t="shared" si="3"/>
        <v>491.10160731820764</v>
      </c>
      <c r="G7" s="125">
        <f t="shared" si="4"/>
        <v>92.042321359297134</v>
      </c>
    </row>
    <row r="8" spans="1:7" x14ac:dyDescent="0.25">
      <c r="A8" s="76" t="s">
        <v>188</v>
      </c>
      <c r="B8" s="64">
        <v>3869.8</v>
      </c>
      <c r="C8" s="82">
        <v>20647.73</v>
      </c>
      <c r="D8" s="82">
        <v>20647.73</v>
      </c>
      <c r="E8" s="82">
        <v>19004.650000000001</v>
      </c>
      <c r="F8" s="128">
        <f t="shared" ref="F8" si="6">SUM(E8/B8*100)</f>
        <v>491.10160731820764</v>
      </c>
      <c r="G8" s="128">
        <f t="shared" ref="G8" si="7">SUM(E8/D8*100)</f>
        <v>92.042321359297134</v>
      </c>
    </row>
    <row r="9" spans="1:7" x14ac:dyDescent="0.25">
      <c r="A9" s="77" t="s">
        <v>31</v>
      </c>
      <c r="B9" s="66">
        <f t="shared" ref="B9:E9" si="8">SUM(B10)</f>
        <v>384.01</v>
      </c>
      <c r="C9" s="83">
        <f t="shared" si="8"/>
        <v>532</v>
      </c>
      <c r="D9" s="83">
        <f t="shared" si="8"/>
        <v>532</v>
      </c>
      <c r="E9" s="83">
        <f t="shared" si="8"/>
        <v>739.11</v>
      </c>
      <c r="F9" s="125">
        <f t="shared" ref="F9:F48" si="9">SUM(E9/B9*100)</f>
        <v>192.47155022004637</v>
      </c>
      <c r="G9" s="125">
        <f t="shared" ref="G9:G48" si="10">SUM(E9/D9*100)</f>
        <v>138.93045112781954</v>
      </c>
    </row>
    <row r="10" spans="1:7" x14ac:dyDescent="0.25">
      <c r="A10" s="10" t="s">
        <v>189</v>
      </c>
      <c r="B10" s="64">
        <v>384.01</v>
      </c>
      <c r="C10" s="82">
        <v>532</v>
      </c>
      <c r="D10" s="82">
        <v>532</v>
      </c>
      <c r="E10" s="82">
        <v>739.11</v>
      </c>
      <c r="F10" s="128">
        <f t="shared" si="9"/>
        <v>192.47155022004637</v>
      </c>
      <c r="G10" s="128">
        <f t="shared" si="10"/>
        <v>138.93045112781954</v>
      </c>
    </row>
    <row r="11" spans="1:7" x14ac:dyDescent="0.25">
      <c r="A11" s="78" t="s">
        <v>190</v>
      </c>
      <c r="B11" s="80">
        <f t="shared" ref="B11" si="11">SUM(B12:B15)</f>
        <v>68618.73</v>
      </c>
      <c r="C11" s="84">
        <f t="shared" ref="C11:E11" si="12">SUM(C12:C15)</f>
        <v>79981.279999999999</v>
      </c>
      <c r="D11" s="84">
        <f t="shared" ref="D11" si="13">SUM(D12:D15)</f>
        <v>79981.279999999999</v>
      </c>
      <c r="E11" s="84">
        <f t="shared" si="12"/>
        <v>80496.12</v>
      </c>
      <c r="F11" s="125">
        <f t="shared" si="9"/>
        <v>117.3092536104938</v>
      </c>
      <c r="G11" s="125">
        <f t="shared" si="10"/>
        <v>100.64370062594648</v>
      </c>
    </row>
    <row r="12" spans="1:7" ht="25.5" x14ac:dyDescent="0.25">
      <c r="A12" s="10" t="s">
        <v>191</v>
      </c>
      <c r="B12" s="81">
        <v>18677.89</v>
      </c>
      <c r="C12" s="85">
        <v>21504</v>
      </c>
      <c r="D12" s="85">
        <v>21504</v>
      </c>
      <c r="E12" s="85">
        <v>23804</v>
      </c>
      <c r="F12" s="128">
        <f t="shared" si="9"/>
        <v>127.44480238399521</v>
      </c>
      <c r="G12" s="128">
        <f t="shared" si="10"/>
        <v>110.69568452380953</v>
      </c>
    </row>
    <row r="13" spans="1:7" ht="25.5" x14ac:dyDescent="0.25">
      <c r="A13" s="10" t="s">
        <v>192</v>
      </c>
      <c r="B13" s="81">
        <v>49340.84</v>
      </c>
      <c r="C13" s="85">
        <v>52851.28</v>
      </c>
      <c r="D13" s="85">
        <v>52851.28</v>
      </c>
      <c r="E13" s="85">
        <v>51067.12</v>
      </c>
      <c r="F13" s="128">
        <f t="shared" si="9"/>
        <v>103.49868384891705</v>
      </c>
      <c r="G13" s="128">
        <f t="shared" si="10"/>
        <v>96.624187720713678</v>
      </c>
    </row>
    <row r="14" spans="1:7" ht="25.5" x14ac:dyDescent="0.25">
      <c r="A14" s="10" t="s">
        <v>260</v>
      </c>
      <c r="B14" s="81">
        <v>600</v>
      </c>
      <c r="C14" s="85">
        <v>5626</v>
      </c>
      <c r="D14" s="85">
        <v>5626</v>
      </c>
      <c r="E14" s="85">
        <v>5625</v>
      </c>
      <c r="F14" s="128">
        <f t="shared" si="9"/>
        <v>937.5</v>
      </c>
      <c r="G14" s="128">
        <f t="shared" si="10"/>
        <v>99.982225382154283</v>
      </c>
    </row>
    <row r="15" spans="1:7" ht="25.5" x14ac:dyDescent="0.25">
      <c r="A15" s="10" t="s">
        <v>193</v>
      </c>
      <c r="B15" s="81">
        <v>0</v>
      </c>
      <c r="C15" s="85">
        <v>0</v>
      </c>
      <c r="D15" s="85">
        <v>0</v>
      </c>
      <c r="E15" s="85">
        <v>0</v>
      </c>
      <c r="F15" s="128">
        <v>0</v>
      </c>
      <c r="G15" s="128">
        <v>0</v>
      </c>
    </row>
    <row r="16" spans="1:7" x14ac:dyDescent="0.25">
      <c r="A16" s="79" t="s">
        <v>194</v>
      </c>
      <c r="B16" s="80">
        <f t="shared" ref="B16" si="14">SUM(B17:B24)</f>
        <v>583759.55999999994</v>
      </c>
      <c r="C16" s="84">
        <f t="shared" ref="C16:E16" si="15">SUM(C17:C24)</f>
        <v>706893.83000000007</v>
      </c>
      <c r="D16" s="84">
        <f t="shared" ref="D16" si="16">SUM(D17:D24)</f>
        <v>706893.83000000007</v>
      </c>
      <c r="E16" s="84">
        <f t="shared" si="15"/>
        <v>707356.49</v>
      </c>
      <c r="F16" s="125">
        <f t="shared" si="9"/>
        <v>121.17257488682498</v>
      </c>
      <c r="G16" s="125">
        <f t="shared" si="10"/>
        <v>100.06544971541199</v>
      </c>
    </row>
    <row r="17" spans="1:7" x14ac:dyDescent="0.25">
      <c r="A17" s="76" t="s">
        <v>195</v>
      </c>
      <c r="B17" s="81">
        <v>4292</v>
      </c>
      <c r="C17" s="85">
        <v>0</v>
      </c>
      <c r="D17" s="85">
        <v>0</v>
      </c>
      <c r="E17" s="85">
        <v>0</v>
      </c>
      <c r="F17" s="128">
        <f t="shared" si="9"/>
        <v>0</v>
      </c>
      <c r="G17" s="128">
        <v>0</v>
      </c>
    </row>
    <row r="18" spans="1:7" ht="25.5" x14ac:dyDescent="0.25">
      <c r="A18" s="10" t="s">
        <v>284</v>
      </c>
      <c r="B18" s="118">
        <v>0</v>
      </c>
      <c r="C18" s="118">
        <v>4165</v>
      </c>
      <c r="D18" s="118">
        <v>4165</v>
      </c>
      <c r="E18" s="118">
        <v>4165</v>
      </c>
      <c r="F18" s="128">
        <v>0</v>
      </c>
      <c r="G18" s="128">
        <f t="shared" si="10"/>
        <v>100</v>
      </c>
    </row>
    <row r="19" spans="1:7" x14ac:dyDescent="0.25">
      <c r="A19" s="10" t="s">
        <v>196</v>
      </c>
      <c r="B19" s="118">
        <v>5880</v>
      </c>
      <c r="C19" s="118">
        <v>0</v>
      </c>
      <c r="D19" s="118">
        <v>0</v>
      </c>
      <c r="E19" s="118">
        <v>0</v>
      </c>
      <c r="F19" s="128">
        <f t="shared" si="9"/>
        <v>0</v>
      </c>
      <c r="G19" s="128">
        <v>0</v>
      </c>
    </row>
    <row r="20" spans="1:7" ht="25.5" x14ac:dyDescent="0.25">
      <c r="A20" s="10" t="s">
        <v>197</v>
      </c>
      <c r="B20" s="118">
        <v>230</v>
      </c>
      <c r="C20" s="118">
        <v>230</v>
      </c>
      <c r="D20" s="118">
        <v>230</v>
      </c>
      <c r="E20" s="118">
        <v>230</v>
      </c>
      <c r="F20" s="128">
        <f t="shared" si="9"/>
        <v>100</v>
      </c>
      <c r="G20" s="128">
        <f t="shared" si="10"/>
        <v>100</v>
      </c>
    </row>
    <row r="21" spans="1:7" ht="25.5" x14ac:dyDescent="0.25">
      <c r="A21" s="76" t="s">
        <v>198</v>
      </c>
      <c r="B21" s="119">
        <v>570201.21</v>
      </c>
      <c r="C21" s="119">
        <v>699464.8</v>
      </c>
      <c r="D21" s="119">
        <v>699464.8</v>
      </c>
      <c r="E21" s="119">
        <v>699927.46</v>
      </c>
      <c r="F21" s="128">
        <f t="shared" si="9"/>
        <v>122.75096013914106</v>
      </c>
      <c r="G21" s="128">
        <f t="shared" si="10"/>
        <v>100.06614485818299</v>
      </c>
    </row>
    <row r="22" spans="1:7" ht="38.25" x14ac:dyDescent="0.25">
      <c r="A22" s="76" t="s">
        <v>199</v>
      </c>
      <c r="B22" s="119">
        <v>401.4</v>
      </c>
      <c r="C22" s="119">
        <v>380.03</v>
      </c>
      <c r="D22" s="119">
        <v>380.03</v>
      </c>
      <c r="E22" s="119">
        <v>380.03</v>
      </c>
      <c r="F22" s="128">
        <f t="shared" si="9"/>
        <v>94.676133532635774</v>
      </c>
      <c r="G22" s="128">
        <f t="shared" si="10"/>
        <v>100</v>
      </c>
    </row>
    <row r="23" spans="1:7" x14ac:dyDescent="0.25">
      <c r="A23" s="10" t="s">
        <v>200</v>
      </c>
      <c r="B23" s="118">
        <v>2654</v>
      </c>
      <c r="C23" s="118">
        <v>2654</v>
      </c>
      <c r="D23" s="118">
        <v>2654</v>
      </c>
      <c r="E23" s="118">
        <v>2654</v>
      </c>
      <c r="F23" s="128">
        <f t="shared" si="9"/>
        <v>100</v>
      </c>
      <c r="G23" s="128">
        <f t="shared" si="10"/>
        <v>100</v>
      </c>
    </row>
    <row r="24" spans="1:7" ht="25.5" x14ac:dyDescent="0.25">
      <c r="A24" s="10" t="s">
        <v>201</v>
      </c>
      <c r="B24" s="118">
        <v>100.95</v>
      </c>
      <c r="C24" s="118">
        <v>0</v>
      </c>
      <c r="D24" s="118">
        <v>0</v>
      </c>
      <c r="E24" s="118">
        <v>0</v>
      </c>
      <c r="F24" s="128">
        <f t="shared" si="9"/>
        <v>0</v>
      </c>
      <c r="G24" s="128">
        <v>0</v>
      </c>
    </row>
    <row r="25" spans="1:7" x14ac:dyDescent="0.25">
      <c r="A25" s="79" t="s">
        <v>202</v>
      </c>
      <c r="B25" s="80">
        <f t="shared" ref="B25:E25" si="17">SUM(B26)</f>
        <v>6270.45</v>
      </c>
      <c r="C25" s="84">
        <f t="shared" si="17"/>
        <v>1927</v>
      </c>
      <c r="D25" s="84">
        <f t="shared" si="17"/>
        <v>1927</v>
      </c>
      <c r="E25" s="84">
        <f t="shared" si="17"/>
        <v>2131.5</v>
      </c>
      <c r="F25" s="125">
        <f t="shared" si="9"/>
        <v>33.9927756381121</v>
      </c>
      <c r="G25" s="125">
        <f t="shared" si="10"/>
        <v>110.61235080435911</v>
      </c>
    </row>
    <row r="26" spans="1:7" x14ac:dyDescent="0.25">
      <c r="A26" s="10" t="s">
        <v>203</v>
      </c>
      <c r="B26" s="81">
        <v>6270.45</v>
      </c>
      <c r="C26" s="85">
        <v>1927</v>
      </c>
      <c r="D26" s="85">
        <v>1927</v>
      </c>
      <c r="E26" s="85">
        <v>2131.5</v>
      </c>
      <c r="F26" s="128">
        <f t="shared" si="9"/>
        <v>33.9927756381121</v>
      </c>
      <c r="G26" s="128">
        <f t="shared" si="10"/>
        <v>110.61235080435911</v>
      </c>
    </row>
    <row r="27" spans="1:7" x14ac:dyDescent="0.25">
      <c r="A27" s="25"/>
      <c r="B27" s="129"/>
      <c r="C27" s="120"/>
      <c r="D27" s="120"/>
      <c r="E27" s="134"/>
      <c r="F27" s="128"/>
      <c r="G27" s="128"/>
    </row>
    <row r="28" spans="1:7" ht="15.75" customHeight="1" x14ac:dyDescent="0.25">
      <c r="A28" s="4" t="s">
        <v>34</v>
      </c>
      <c r="B28" s="124">
        <f t="shared" ref="B28" si="18">SUM(B29,B31,B33,B38,B47)</f>
        <v>658991.00999999989</v>
      </c>
      <c r="C28" s="124">
        <f>SUM(C29,C31,C33,C38,C47)</f>
        <v>821936.76</v>
      </c>
      <c r="D28" s="124">
        <f>SUM(D29,D31,D33,D38,D47)</f>
        <v>821936.76</v>
      </c>
      <c r="E28" s="124">
        <f t="shared" ref="E28" si="19">SUM(E29,E31,E33,E38,E47)</f>
        <v>813701.60000000009</v>
      </c>
      <c r="F28" s="125">
        <f t="shared" si="9"/>
        <v>123.47688931295136</v>
      </c>
      <c r="G28" s="125">
        <f t="shared" si="10"/>
        <v>98.998078635636162</v>
      </c>
    </row>
    <row r="29" spans="1:7" ht="15.75" customHeight="1" x14ac:dyDescent="0.25">
      <c r="A29" s="77" t="s">
        <v>33</v>
      </c>
      <c r="B29" s="127">
        <f t="shared" ref="B29" si="20">SUM(B30)</f>
        <v>3869.8</v>
      </c>
      <c r="C29" s="127">
        <f>SUM(C30)</f>
        <v>20647.73</v>
      </c>
      <c r="D29" s="127">
        <f>SUM(D30)</f>
        <v>20647.73</v>
      </c>
      <c r="E29" s="127">
        <f t="shared" ref="E29" si="21">SUM(E30)</f>
        <v>19004.650000000001</v>
      </c>
      <c r="F29" s="125">
        <f t="shared" si="9"/>
        <v>491.10160731820764</v>
      </c>
      <c r="G29" s="125">
        <f t="shared" si="10"/>
        <v>92.042321359297134</v>
      </c>
    </row>
    <row r="30" spans="1:7" x14ac:dyDescent="0.25">
      <c r="A30" s="76" t="s">
        <v>188</v>
      </c>
      <c r="B30" s="82">
        <v>3869.8</v>
      </c>
      <c r="C30" s="82">
        <v>20647.73</v>
      </c>
      <c r="D30" s="82">
        <v>20647.73</v>
      </c>
      <c r="E30" s="82">
        <v>19004.650000000001</v>
      </c>
      <c r="F30" s="128">
        <f t="shared" si="9"/>
        <v>491.10160731820764</v>
      </c>
      <c r="G30" s="128">
        <f t="shared" si="10"/>
        <v>92.042321359297134</v>
      </c>
    </row>
    <row r="31" spans="1:7" x14ac:dyDescent="0.25">
      <c r="A31" s="77" t="s">
        <v>31</v>
      </c>
      <c r="B31" s="83">
        <f t="shared" ref="B31" si="22">SUM(B32)</f>
        <v>160.31</v>
      </c>
      <c r="C31" s="83">
        <f>SUM(C32)</f>
        <v>532</v>
      </c>
      <c r="D31" s="83">
        <f>SUM(D32)</f>
        <v>532</v>
      </c>
      <c r="E31" s="83">
        <f t="shared" ref="E31" si="23">SUM(E32)</f>
        <v>146.53</v>
      </c>
      <c r="F31" s="125">
        <f t="shared" si="9"/>
        <v>91.404154450751676</v>
      </c>
      <c r="G31" s="125">
        <f t="shared" si="10"/>
        <v>27.54323308270677</v>
      </c>
    </row>
    <row r="32" spans="1:7" x14ac:dyDescent="0.25">
      <c r="A32" s="10" t="s">
        <v>189</v>
      </c>
      <c r="B32" s="82">
        <v>160.31</v>
      </c>
      <c r="C32" s="82">
        <v>532</v>
      </c>
      <c r="D32" s="82">
        <v>532</v>
      </c>
      <c r="E32" s="82">
        <v>146.53</v>
      </c>
      <c r="F32" s="128">
        <f t="shared" si="9"/>
        <v>91.404154450751676</v>
      </c>
      <c r="G32" s="128">
        <f t="shared" si="10"/>
        <v>27.54323308270677</v>
      </c>
    </row>
    <row r="33" spans="1:7" x14ac:dyDescent="0.25">
      <c r="A33" s="78" t="s">
        <v>190</v>
      </c>
      <c r="B33" s="84">
        <f t="shared" ref="B33" si="24">SUM(B34:B37)</f>
        <v>60888.24</v>
      </c>
      <c r="C33" s="84">
        <f>SUM(C34:C37)</f>
        <v>92303.98</v>
      </c>
      <c r="D33" s="84">
        <f>SUM(D34:D37)</f>
        <v>92303.98</v>
      </c>
      <c r="E33" s="84">
        <f t="shared" ref="E33" si="25">SUM(E34:E37)</f>
        <v>87724.200000000012</v>
      </c>
      <c r="F33" s="125">
        <f t="shared" si="9"/>
        <v>144.0741266293787</v>
      </c>
      <c r="G33" s="125">
        <f t="shared" si="10"/>
        <v>95.038372126532366</v>
      </c>
    </row>
    <row r="34" spans="1:7" ht="25.5" x14ac:dyDescent="0.25">
      <c r="A34" s="10" t="s">
        <v>191</v>
      </c>
      <c r="B34" s="85">
        <v>10947.4</v>
      </c>
      <c r="C34" s="85">
        <v>33826.699999999997</v>
      </c>
      <c r="D34" s="85">
        <v>33826.699999999997</v>
      </c>
      <c r="E34" s="85">
        <v>31032.080000000002</v>
      </c>
      <c r="F34" s="128">
        <f t="shared" si="9"/>
        <v>283.46529769625664</v>
      </c>
      <c r="G34" s="128">
        <f t="shared" si="10"/>
        <v>91.738419650749265</v>
      </c>
    </row>
    <row r="35" spans="1:7" ht="25.5" x14ac:dyDescent="0.25">
      <c r="A35" s="10" t="s">
        <v>192</v>
      </c>
      <c r="B35" s="85">
        <v>49340.84</v>
      </c>
      <c r="C35" s="85">
        <v>52851.28</v>
      </c>
      <c r="D35" s="85">
        <v>52851.28</v>
      </c>
      <c r="E35" s="85">
        <v>51067.12</v>
      </c>
      <c r="F35" s="128">
        <f t="shared" si="9"/>
        <v>103.49868384891705</v>
      </c>
      <c r="G35" s="128">
        <f t="shared" si="10"/>
        <v>96.624187720713678</v>
      </c>
    </row>
    <row r="36" spans="1:7" ht="25.5" x14ac:dyDescent="0.25">
      <c r="A36" s="10" t="s">
        <v>260</v>
      </c>
      <c r="B36" s="85">
        <v>600</v>
      </c>
      <c r="C36" s="85">
        <v>5626</v>
      </c>
      <c r="D36" s="85">
        <v>5626</v>
      </c>
      <c r="E36" s="85">
        <v>5625</v>
      </c>
      <c r="F36" s="128">
        <f t="shared" si="9"/>
        <v>937.5</v>
      </c>
      <c r="G36" s="128">
        <f t="shared" si="10"/>
        <v>99.982225382154283</v>
      </c>
    </row>
    <row r="37" spans="1:7" ht="25.5" x14ac:dyDescent="0.25">
      <c r="A37" s="10" t="s">
        <v>193</v>
      </c>
      <c r="B37" s="85">
        <v>0</v>
      </c>
      <c r="C37" s="85">
        <v>0</v>
      </c>
      <c r="D37" s="85">
        <v>0</v>
      </c>
      <c r="E37" s="85">
        <v>0</v>
      </c>
      <c r="F37" s="128">
        <v>0</v>
      </c>
      <c r="G37" s="128">
        <v>0</v>
      </c>
    </row>
    <row r="38" spans="1:7" x14ac:dyDescent="0.25">
      <c r="A38" s="79" t="s">
        <v>194</v>
      </c>
      <c r="B38" s="84">
        <f t="shared" ref="B38" si="26">SUM(B39:B46)</f>
        <v>587802.21</v>
      </c>
      <c r="C38" s="84">
        <f>SUM(C39:C46)</f>
        <v>706526.05</v>
      </c>
      <c r="D38" s="84">
        <f>SUM(D39:D46)</f>
        <v>706526.05</v>
      </c>
      <c r="E38" s="84">
        <f t="shared" ref="E38" si="27">SUM(E39:E46)</f>
        <v>704694.72000000009</v>
      </c>
      <c r="F38" s="125">
        <f t="shared" si="9"/>
        <v>119.8863678991612</v>
      </c>
      <c r="G38" s="125">
        <f t="shared" si="10"/>
        <v>99.740797950762044</v>
      </c>
    </row>
    <row r="39" spans="1:7" x14ac:dyDescent="0.25">
      <c r="A39" s="76" t="s">
        <v>195</v>
      </c>
      <c r="B39" s="85">
        <v>4292</v>
      </c>
      <c r="C39" s="85">
        <v>0</v>
      </c>
      <c r="D39" s="85">
        <v>0</v>
      </c>
      <c r="E39" s="85">
        <v>0</v>
      </c>
      <c r="F39" s="128">
        <f t="shared" si="9"/>
        <v>0</v>
      </c>
      <c r="G39" s="128">
        <v>0</v>
      </c>
    </row>
    <row r="40" spans="1:7" ht="25.5" x14ac:dyDescent="0.25">
      <c r="A40" s="10" t="s">
        <v>284</v>
      </c>
      <c r="B40" s="118">
        <v>0</v>
      </c>
      <c r="C40" s="118">
        <v>0</v>
      </c>
      <c r="D40" s="118">
        <v>0</v>
      </c>
      <c r="E40" s="118">
        <v>0</v>
      </c>
      <c r="F40" s="128">
        <v>0</v>
      </c>
      <c r="G40" s="128">
        <v>0</v>
      </c>
    </row>
    <row r="41" spans="1:7" x14ac:dyDescent="0.25">
      <c r="A41" s="10" t="s">
        <v>196</v>
      </c>
      <c r="B41" s="118">
        <v>13784.87</v>
      </c>
      <c r="C41" s="118">
        <v>0</v>
      </c>
      <c r="D41" s="118">
        <v>0</v>
      </c>
      <c r="E41" s="118">
        <v>0</v>
      </c>
      <c r="F41" s="128">
        <f t="shared" si="9"/>
        <v>0</v>
      </c>
      <c r="G41" s="128">
        <v>0</v>
      </c>
    </row>
    <row r="42" spans="1:7" ht="25.5" x14ac:dyDescent="0.25">
      <c r="A42" s="10" t="s">
        <v>197</v>
      </c>
      <c r="B42" s="118">
        <v>23.12</v>
      </c>
      <c r="C42" s="118">
        <v>436.88</v>
      </c>
      <c r="D42" s="118">
        <v>436.88</v>
      </c>
      <c r="E42" s="118">
        <v>246.89</v>
      </c>
      <c r="F42" s="128">
        <f t="shared" si="9"/>
        <v>1067.8633217993079</v>
      </c>
      <c r="G42" s="128">
        <f t="shared" si="10"/>
        <v>56.512085698589999</v>
      </c>
    </row>
    <row r="43" spans="1:7" ht="25.5" x14ac:dyDescent="0.25">
      <c r="A43" s="76" t="s">
        <v>198</v>
      </c>
      <c r="B43" s="119">
        <v>566545.87</v>
      </c>
      <c r="C43" s="119">
        <v>703055.14</v>
      </c>
      <c r="D43" s="119">
        <v>703055.14</v>
      </c>
      <c r="E43" s="119">
        <v>701413.8</v>
      </c>
      <c r="F43" s="128">
        <f t="shared" si="9"/>
        <v>123.80529753045417</v>
      </c>
      <c r="G43" s="128">
        <f t="shared" si="10"/>
        <v>99.76654178219934</v>
      </c>
    </row>
    <row r="44" spans="1:7" ht="38.25" x14ac:dyDescent="0.25">
      <c r="A44" s="76" t="s">
        <v>199</v>
      </c>
      <c r="B44" s="119">
        <v>401.4</v>
      </c>
      <c r="C44" s="119">
        <v>380.03</v>
      </c>
      <c r="D44" s="119">
        <v>380.03</v>
      </c>
      <c r="E44" s="119">
        <v>380.03</v>
      </c>
      <c r="F44" s="128">
        <f t="shared" si="9"/>
        <v>94.676133532635774</v>
      </c>
      <c r="G44" s="128">
        <f t="shared" si="10"/>
        <v>100</v>
      </c>
    </row>
    <row r="45" spans="1:7" x14ac:dyDescent="0.25">
      <c r="A45" s="10" t="s">
        <v>200</v>
      </c>
      <c r="B45" s="118">
        <v>2654</v>
      </c>
      <c r="C45" s="118">
        <v>2654</v>
      </c>
      <c r="D45" s="118">
        <v>2654</v>
      </c>
      <c r="E45" s="118">
        <v>2654</v>
      </c>
      <c r="F45" s="128">
        <f t="shared" si="9"/>
        <v>100</v>
      </c>
      <c r="G45" s="128">
        <f t="shared" si="10"/>
        <v>100</v>
      </c>
    </row>
    <row r="46" spans="1:7" ht="25.5" x14ac:dyDescent="0.25">
      <c r="A46" s="10" t="s">
        <v>201</v>
      </c>
      <c r="B46" s="118">
        <v>100.95</v>
      </c>
      <c r="C46" s="118">
        <v>0</v>
      </c>
      <c r="D46" s="118">
        <v>0</v>
      </c>
      <c r="E46" s="118">
        <v>0</v>
      </c>
      <c r="F46" s="128">
        <f t="shared" si="9"/>
        <v>0</v>
      </c>
      <c r="G46" s="128">
        <v>0</v>
      </c>
    </row>
    <row r="47" spans="1:7" x14ac:dyDescent="0.25">
      <c r="A47" s="79" t="s">
        <v>202</v>
      </c>
      <c r="B47" s="84">
        <f t="shared" ref="B47" si="28">SUM(B48)</f>
        <v>6270.45</v>
      </c>
      <c r="C47" s="84">
        <f>SUM(C48)</f>
        <v>1927</v>
      </c>
      <c r="D47" s="84">
        <f>SUM(D48)</f>
        <v>1927</v>
      </c>
      <c r="E47" s="84">
        <f t="shared" ref="E47" si="29">SUM(E48)</f>
        <v>2131.5</v>
      </c>
      <c r="F47" s="125">
        <f t="shared" si="9"/>
        <v>33.9927756381121</v>
      </c>
      <c r="G47" s="125">
        <f t="shared" si="10"/>
        <v>110.61235080435911</v>
      </c>
    </row>
    <row r="48" spans="1:7" x14ac:dyDescent="0.25">
      <c r="A48" s="10" t="s">
        <v>203</v>
      </c>
      <c r="B48" s="85">
        <v>6270.45</v>
      </c>
      <c r="C48" s="85">
        <v>1927</v>
      </c>
      <c r="D48" s="85">
        <v>1927</v>
      </c>
      <c r="E48" s="85">
        <v>2131.5</v>
      </c>
      <c r="F48" s="128">
        <f t="shared" si="9"/>
        <v>33.9927756381121</v>
      </c>
      <c r="G48" s="128">
        <f t="shared" si="10"/>
        <v>110.61235080435911</v>
      </c>
    </row>
    <row r="50" spans="1:6" ht="15" customHeight="1" x14ac:dyDescent="0.25">
      <c r="A50" s="107" t="s">
        <v>278</v>
      </c>
      <c r="C50" s="121"/>
      <c r="E50" s="158" t="s">
        <v>266</v>
      </c>
      <c r="F50" s="158"/>
    </row>
    <row r="51" spans="1:6" x14ac:dyDescent="0.25">
      <c r="A51" s="106" t="s">
        <v>269</v>
      </c>
      <c r="E51" s="122" t="s">
        <v>267</v>
      </c>
    </row>
    <row r="52" spans="1:6" ht="15" customHeight="1" x14ac:dyDescent="0.25">
      <c r="A52" s="191" t="s">
        <v>308</v>
      </c>
    </row>
  </sheetData>
  <mergeCells count="2">
    <mergeCell ref="A2:G2"/>
    <mergeCell ref="E50:F50"/>
  </mergeCells>
  <pageMargins left="0.7" right="0.7" top="0.75" bottom="0.75" header="0.3" footer="0.3"/>
  <pageSetup paperSize="9" scale="77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G13"/>
  <sheetViews>
    <sheetView workbookViewId="0"/>
  </sheetViews>
  <sheetFormatPr defaultRowHeight="15" x14ac:dyDescent="0.25"/>
  <cols>
    <col min="1" max="1" width="37.7109375" customWidth="1"/>
    <col min="2" max="5" width="25.28515625" customWidth="1"/>
    <col min="6" max="7" width="15.7109375" customWidth="1"/>
  </cols>
  <sheetData>
    <row r="1" spans="1:7" ht="18" x14ac:dyDescent="0.25">
      <c r="A1" s="14"/>
      <c r="B1" s="14"/>
      <c r="C1" s="14"/>
      <c r="D1" s="14"/>
      <c r="E1" s="3"/>
      <c r="F1" s="3"/>
      <c r="G1" s="3"/>
    </row>
    <row r="2" spans="1:7" ht="15.75" customHeight="1" x14ac:dyDescent="0.25">
      <c r="A2" s="169" t="s">
        <v>45</v>
      </c>
      <c r="B2" s="169"/>
      <c r="C2" s="169"/>
      <c r="D2" s="169"/>
      <c r="E2" s="169"/>
      <c r="F2" s="169"/>
      <c r="G2" s="169"/>
    </row>
    <row r="3" spans="1:7" ht="18" x14ac:dyDescent="0.25">
      <c r="A3" s="14"/>
      <c r="B3" s="14"/>
      <c r="C3" s="14"/>
      <c r="D3" s="14"/>
      <c r="E3" s="3"/>
      <c r="F3" s="3"/>
      <c r="G3" s="3"/>
    </row>
    <row r="4" spans="1:7" ht="25.5" x14ac:dyDescent="0.25">
      <c r="A4" s="30" t="s">
        <v>8</v>
      </c>
      <c r="B4" s="30" t="s">
        <v>204</v>
      </c>
      <c r="C4" s="30" t="s">
        <v>275</v>
      </c>
      <c r="D4" s="30" t="s">
        <v>276</v>
      </c>
      <c r="E4" s="30" t="s">
        <v>280</v>
      </c>
      <c r="F4" s="30" t="s">
        <v>17</v>
      </c>
      <c r="G4" s="30" t="s">
        <v>47</v>
      </c>
    </row>
    <row r="5" spans="1:7" x14ac:dyDescent="0.25">
      <c r="A5" s="30">
        <v>1</v>
      </c>
      <c r="B5" s="30">
        <v>2</v>
      </c>
      <c r="C5" s="30">
        <v>3</v>
      </c>
      <c r="D5" s="30">
        <v>4</v>
      </c>
      <c r="E5" s="30">
        <v>5</v>
      </c>
      <c r="F5" s="30" t="s">
        <v>19</v>
      </c>
      <c r="G5" s="30" t="s">
        <v>20</v>
      </c>
    </row>
    <row r="6" spans="1:7" ht="15.75" customHeight="1" x14ac:dyDescent="0.25">
      <c r="A6" s="78" t="s">
        <v>9</v>
      </c>
      <c r="B6" s="103">
        <v>658991.01</v>
      </c>
      <c r="C6" s="83">
        <v>821936.76</v>
      </c>
      <c r="D6" s="83">
        <v>821936.76</v>
      </c>
      <c r="E6" s="135">
        <v>813701.6</v>
      </c>
      <c r="F6" s="103">
        <f>SUM(E6/B6*100)</f>
        <v>123.47688931295131</v>
      </c>
      <c r="G6" s="103">
        <f>SUM(E6/D6*100)</f>
        <v>98.998078635636148</v>
      </c>
    </row>
    <row r="7" spans="1:7" ht="15.75" customHeight="1" x14ac:dyDescent="0.25">
      <c r="A7" s="78" t="s">
        <v>205</v>
      </c>
      <c r="B7" s="103">
        <v>658991.01</v>
      </c>
      <c r="C7" s="83">
        <v>821936.76</v>
      </c>
      <c r="D7" s="83">
        <v>821936.76</v>
      </c>
      <c r="E7" s="135">
        <v>813701.6</v>
      </c>
      <c r="F7" s="103">
        <f t="shared" ref="F7:F9" si="0">SUM(E7/B7*100)</f>
        <v>123.47688931295131</v>
      </c>
      <c r="G7" s="103">
        <f t="shared" ref="G7:G9" si="1">SUM(E7/D7*100)</f>
        <v>98.998078635636148</v>
      </c>
    </row>
    <row r="8" spans="1:7" x14ac:dyDescent="0.25">
      <c r="A8" s="10" t="s">
        <v>206</v>
      </c>
      <c r="B8" s="102">
        <v>658991.01</v>
      </c>
      <c r="C8" s="82">
        <v>821936.76</v>
      </c>
      <c r="D8" s="82">
        <v>821936.76</v>
      </c>
      <c r="E8" s="136">
        <v>813701.6</v>
      </c>
      <c r="F8" s="102">
        <f t="shared" si="0"/>
        <v>123.47688931295131</v>
      </c>
      <c r="G8" s="102">
        <f t="shared" si="1"/>
        <v>98.998078635636148</v>
      </c>
    </row>
    <row r="9" spans="1:7" x14ac:dyDescent="0.25">
      <c r="A9" s="9" t="s">
        <v>207</v>
      </c>
      <c r="B9" s="102">
        <v>658991.01</v>
      </c>
      <c r="C9" s="82">
        <v>821936.76</v>
      </c>
      <c r="D9" s="82">
        <v>821936.76</v>
      </c>
      <c r="E9" s="136">
        <v>813701.6</v>
      </c>
      <c r="F9" s="102">
        <f t="shared" si="0"/>
        <v>123.47688931295131</v>
      </c>
      <c r="G9" s="102">
        <f t="shared" si="1"/>
        <v>98.998078635636148</v>
      </c>
    </row>
    <row r="11" spans="1:7" ht="15" customHeight="1" x14ac:dyDescent="0.25">
      <c r="A11" s="107" t="s">
        <v>278</v>
      </c>
      <c r="E11" s="158" t="s">
        <v>266</v>
      </c>
      <c r="F11" s="158"/>
    </row>
    <row r="12" spans="1:7" x14ac:dyDescent="0.25">
      <c r="A12" s="106" t="s">
        <v>270</v>
      </c>
      <c r="E12" s="108" t="s">
        <v>267</v>
      </c>
    </row>
    <row r="13" spans="1:7" ht="15" customHeight="1" x14ac:dyDescent="0.25">
      <c r="A13" s="191" t="s">
        <v>308</v>
      </c>
    </row>
  </sheetData>
  <mergeCells count="2">
    <mergeCell ref="A2:G2"/>
    <mergeCell ref="E11:F11"/>
  </mergeCells>
  <pageMargins left="0.7" right="0.7" top="0.75" bottom="0.75" header="0.3" footer="0.3"/>
  <pageSetup paperSize="9" scale="7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K18"/>
  <sheetViews>
    <sheetView workbookViewId="0"/>
  </sheetViews>
  <sheetFormatPr defaultRowHeight="15" x14ac:dyDescent="0.25"/>
  <cols>
    <col min="1" max="1" width="7.42578125" bestFit="1" customWidth="1"/>
    <col min="2" max="2" width="8.42578125" bestFit="1" customWidth="1"/>
    <col min="3" max="3" width="8.42578125" customWidth="1"/>
    <col min="4" max="4" width="5.42578125" bestFit="1" customWidth="1"/>
    <col min="5" max="9" width="25.28515625" customWidth="1"/>
    <col min="10" max="11" width="15.7109375" customWidth="1"/>
  </cols>
  <sheetData>
    <row r="1" spans="1:11" ht="18" customHeight="1" x14ac:dyDescent="0.25">
      <c r="A1" s="14"/>
      <c r="B1" s="14"/>
      <c r="C1" s="14"/>
      <c r="D1" s="14"/>
      <c r="E1" s="14"/>
      <c r="F1" s="14"/>
      <c r="G1" s="14"/>
      <c r="H1" s="14"/>
      <c r="I1" s="14"/>
      <c r="J1" s="14"/>
      <c r="K1" s="14"/>
    </row>
    <row r="2" spans="1:11" ht="18" customHeight="1" x14ac:dyDescent="0.25">
      <c r="A2" s="169" t="s">
        <v>62</v>
      </c>
      <c r="B2" s="169"/>
      <c r="C2" s="169"/>
      <c r="D2" s="169"/>
      <c r="E2" s="169"/>
      <c r="F2" s="169"/>
      <c r="G2" s="169"/>
      <c r="H2" s="169"/>
      <c r="I2" s="169"/>
      <c r="J2" s="169"/>
      <c r="K2" s="169"/>
    </row>
    <row r="3" spans="1:11" ht="15.75" customHeight="1" x14ac:dyDescent="0.25">
      <c r="A3" s="169" t="s">
        <v>37</v>
      </c>
      <c r="B3" s="169"/>
      <c r="C3" s="169"/>
      <c r="D3" s="169"/>
      <c r="E3" s="169"/>
      <c r="F3" s="169"/>
      <c r="G3" s="169"/>
      <c r="H3" s="169"/>
      <c r="I3" s="169"/>
      <c r="J3" s="169"/>
      <c r="K3" s="169"/>
    </row>
    <row r="4" spans="1:11" ht="18" x14ac:dyDescent="0.25">
      <c r="A4" s="14"/>
      <c r="B4" s="14"/>
      <c r="C4" s="14"/>
      <c r="D4" s="14"/>
      <c r="E4" s="14"/>
      <c r="F4" s="14"/>
      <c r="G4" s="14"/>
      <c r="H4" s="14"/>
      <c r="I4" s="3"/>
      <c r="J4" s="3"/>
      <c r="K4" s="3"/>
    </row>
    <row r="5" spans="1:11" ht="25.5" customHeight="1" x14ac:dyDescent="0.25">
      <c r="A5" s="170" t="s">
        <v>8</v>
      </c>
      <c r="B5" s="171"/>
      <c r="C5" s="171"/>
      <c r="D5" s="171"/>
      <c r="E5" s="172"/>
      <c r="F5" s="32" t="s">
        <v>69</v>
      </c>
      <c r="G5" s="30" t="s">
        <v>275</v>
      </c>
      <c r="H5" s="32" t="s">
        <v>276</v>
      </c>
      <c r="I5" s="32" t="s">
        <v>279</v>
      </c>
      <c r="J5" s="32" t="s">
        <v>17</v>
      </c>
      <c r="K5" s="32" t="s">
        <v>47</v>
      </c>
    </row>
    <row r="6" spans="1:11" x14ac:dyDescent="0.25">
      <c r="A6" s="170">
        <v>1</v>
      </c>
      <c r="B6" s="171"/>
      <c r="C6" s="171"/>
      <c r="D6" s="171"/>
      <c r="E6" s="172"/>
      <c r="F6" s="32">
        <v>2</v>
      </c>
      <c r="G6" s="32">
        <v>3</v>
      </c>
      <c r="H6" s="32">
        <v>4</v>
      </c>
      <c r="I6" s="32">
        <v>5</v>
      </c>
      <c r="J6" s="32" t="s">
        <v>19</v>
      </c>
      <c r="K6" s="32" t="s">
        <v>20</v>
      </c>
    </row>
    <row r="7" spans="1:11" ht="25.5" x14ac:dyDescent="0.25">
      <c r="A7" s="4">
        <v>8</v>
      </c>
      <c r="B7" s="4"/>
      <c r="C7" s="4"/>
      <c r="D7" s="4"/>
      <c r="E7" s="4" t="s">
        <v>10</v>
      </c>
      <c r="F7" s="64">
        <v>0</v>
      </c>
      <c r="G7" s="64">
        <v>0</v>
      </c>
      <c r="H7" s="64">
        <v>0</v>
      </c>
      <c r="I7" s="64">
        <v>0</v>
      </c>
      <c r="J7" s="64">
        <v>0</v>
      </c>
      <c r="K7" s="64">
        <v>0</v>
      </c>
    </row>
    <row r="8" spans="1:11" x14ac:dyDescent="0.25">
      <c r="A8" s="4"/>
      <c r="B8" s="8">
        <v>84</v>
      </c>
      <c r="C8" s="8"/>
      <c r="D8" s="8"/>
      <c r="E8" s="8" t="s">
        <v>15</v>
      </c>
      <c r="F8" s="64">
        <v>0</v>
      </c>
      <c r="G8" s="64">
        <v>0</v>
      </c>
      <c r="H8" s="64">
        <v>0</v>
      </c>
      <c r="I8" s="64">
        <v>0</v>
      </c>
      <c r="J8" s="64">
        <v>0</v>
      </c>
      <c r="K8" s="64">
        <v>0</v>
      </c>
    </row>
    <row r="9" spans="1:11" ht="51" x14ac:dyDescent="0.25">
      <c r="A9" s="5"/>
      <c r="B9" s="5"/>
      <c r="C9" s="5">
        <v>841</v>
      </c>
      <c r="D9" s="5"/>
      <c r="E9" s="24" t="s">
        <v>38</v>
      </c>
      <c r="F9" s="64">
        <v>0</v>
      </c>
      <c r="G9" s="64">
        <v>0</v>
      </c>
      <c r="H9" s="64">
        <v>0</v>
      </c>
      <c r="I9" s="64">
        <v>0</v>
      </c>
      <c r="J9" s="64">
        <v>0</v>
      </c>
      <c r="K9" s="64">
        <v>0</v>
      </c>
    </row>
    <row r="10" spans="1:11" ht="25.5" x14ac:dyDescent="0.25">
      <c r="A10" s="5"/>
      <c r="B10" s="5"/>
      <c r="C10" s="5"/>
      <c r="D10" s="5">
        <v>8413</v>
      </c>
      <c r="E10" s="24" t="s">
        <v>39</v>
      </c>
      <c r="F10" s="64">
        <v>0</v>
      </c>
      <c r="G10" s="64">
        <v>0</v>
      </c>
      <c r="H10" s="64">
        <v>0</v>
      </c>
      <c r="I10" s="64">
        <v>0</v>
      </c>
      <c r="J10" s="64">
        <v>0</v>
      </c>
      <c r="K10" s="64">
        <v>0</v>
      </c>
    </row>
    <row r="11" spans="1:11" ht="25.5" x14ac:dyDescent="0.25">
      <c r="A11" s="6">
        <v>5</v>
      </c>
      <c r="B11" s="7"/>
      <c r="C11" s="7"/>
      <c r="D11" s="7"/>
      <c r="E11" s="16" t="s">
        <v>11</v>
      </c>
      <c r="F11" s="64">
        <v>0</v>
      </c>
      <c r="G11" s="64">
        <v>0</v>
      </c>
      <c r="H11" s="64">
        <v>0</v>
      </c>
      <c r="I11" s="64">
        <v>0</v>
      </c>
      <c r="J11" s="64">
        <v>0</v>
      </c>
      <c r="K11" s="64">
        <v>0</v>
      </c>
    </row>
    <row r="12" spans="1:11" ht="25.5" x14ac:dyDescent="0.25">
      <c r="A12" s="8"/>
      <c r="B12" s="8">
        <v>54</v>
      </c>
      <c r="C12" s="8"/>
      <c r="D12" s="8"/>
      <c r="E12" s="17" t="s">
        <v>16</v>
      </c>
      <c r="F12" s="64">
        <v>0</v>
      </c>
      <c r="G12" s="64">
        <v>0</v>
      </c>
      <c r="H12" s="64">
        <v>0</v>
      </c>
      <c r="I12" s="64">
        <v>0</v>
      </c>
      <c r="J12" s="64">
        <v>0</v>
      </c>
      <c r="K12" s="64">
        <v>0</v>
      </c>
    </row>
    <row r="13" spans="1:11" ht="63.75" x14ac:dyDescent="0.25">
      <c r="A13" s="8"/>
      <c r="B13" s="8"/>
      <c r="C13" s="8">
        <v>541</v>
      </c>
      <c r="D13" s="24"/>
      <c r="E13" s="24" t="s">
        <v>40</v>
      </c>
      <c r="F13" s="64">
        <v>0</v>
      </c>
      <c r="G13" s="64">
        <v>0</v>
      </c>
      <c r="H13" s="64">
        <v>0</v>
      </c>
      <c r="I13" s="64">
        <v>0</v>
      </c>
      <c r="J13" s="64">
        <v>0</v>
      </c>
      <c r="K13" s="64">
        <v>0</v>
      </c>
    </row>
    <row r="14" spans="1:11" ht="38.25" x14ac:dyDescent="0.25">
      <c r="A14" s="8"/>
      <c r="B14" s="8"/>
      <c r="C14" s="8"/>
      <c r="D14" s="24">
        <v>5413</v>
      </c>
      <c r="E14" s="24" t="s">
        <v>41</v>
      </c>
      <c r="F14" s="64">
        <v>0</v>
      </c>
      <c r="G14" s="64">
        <v>0</v>
      </c>
      <c r="H14" s="64">
        <v>0</v>
      </c>
      <c r="I14" s="64">
        <v>0</v>
      </c>
      <c r="J14" s="64">
        <v>0</v>
      </c>
      <c r="K14" s="64">
        <v>0</v>
      </c>
    </row>
    <row r="16" spans="1:11" ht="15" customHeight="1" x14ac:dyDescent="0.25">
      <c r="A16" s="107" t="s">
        <v>278</v>
      </c>
      <c r="I16" s="158" t="s">
        <v>266</v>
      </c>
      <c r="J16" s="158"/>
    </row>
    <row r="17" spans="1:9" x14ac:dyDescent="0.25">
      <c r="A17" s="106" t="s">
        <v>271</v>
      </c>
      <c r="I17" s="108" t="s">
        <v>267</v>
      </c>
    </row>
    <row r="18" spans="1:9" ht="15" customHeight="1" x14ac:dyDescent="0.25">
      <c r="A18" s="191" t="s">
        <v>308</v>
      </c>
    </row>
  </sheetData>
  <mergeCells count="5">
    <mergeCell ref="A5:E5"/>
    <mergeCell ref="A2:K2"/>
    <mergeCell ref="A3:K3"/>
    <mergeCell ref="A6:E6"/>
    <mergeCell ref="I16:J16"/>
  </mergeCells>
  <pageMargins left="0.7" right="0.7" top="0.75" bottom="0.75" header="0.3" footer="0.3"/>
  <pageSetup paperSize="9" scale="6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G20"/>
  <sheetViews>
    <sheetView workbookViewId="0"/>
  </sheetViews>
  <sheetFormatPr defaultRowHeight="15" x14ac:dyDescent="0.25"/>
  <cols>
    <col min="1" max="1" width="37.7109375" customWidth="1"/>
    <col min="2" max="5" width="25.28515625" customWidth="1"/>
    <col min="6" max="7" width="15.7109375" customWidth="1"/>
  </cols>
  <sheetData>
    <row r="1" spans="1:7" ht="18" x14ac:dyDescent="0.25">
      <c r="A1" s="14"/>
      <c r="B1" s="14"/>
      <c r="C1" s="14"/>
      <c r="D1" s="14"/>
      <c r="E1" s="3"/>
      <c r="F1" s="3"/>
      <c r="G1" s="3"/>
    </row>
    <row r="2" spans="1:7" ht="15.75" customHeight="1" x14ac:dyDescent="0.25">
      <c r="A2" s="169" t="s">
        <v>42</v>
      </c>
      <c r="B2" s="169"/>
      <c r="C2" s="169"/>
      <c r="D2" s="169"/>
      <c r="E2" s="169"/>
      <c r="F2" s="169"/>
      <c r="G2" s="169"/>
    </row>
    <row r="3" spans="1:7" ht="18" x14ac:dyDescent="0.25">
      <c r="A3" s="14"/>
      <c r="B3" s="14"/>
      <c r="C3" s="14"/>
      <c r="D3" s="14"/>
      <c r="E3" s="3"/>
      <c r="F3" s="3"/>
      <c r="G3" s="3"/>
    </row>
    <row r="4" spans="1:7" ht="25.5" x14ac:dyDescent="0.25">
      <c r="A4" s="30" t="s">
        <v>8</v>
      </c>
      <c r="B4" s="30" t="s">
        <v>69</v>
      </c>
      <c r="C4" s="30" t="s">
        <v>275</v>
      </c>
      <c r="D4" s="30" t="s">
        <v>276</v>
      </c>
      <c r="E4" s="30" t="s">
        <v>279</v>
      </c>
      <c r="F4" s="30" t="s">
        <v>17</v>
      </c>
      <c r="G4" s="30" t="s">
        <v>47</v>
      </c>
    </row>
    <row r="5" spans="1:7" x14ac:dyDescent="0.25">
      <c r="A5" s="30">
        <v>1</v>
      </c>
      <c r="B5" s="30">
        <v>2</v>
      </c>
      <c r="C5" s="30">
        <v>3</v>
      </c>
      <c r="D5" s="30">
        <v>4</v>
      </c>
      <c r="E5" s="30">
        <v>5</v>
      </c>
      <c r="F5" s="30" t="s">
        <v>19</v>
      </c>
      <c r="G5" s="30" t="s">
        <v>20</v>
      </c>
    </row>
    <row r="6" spans="1:7" x14ac:dyDescent="0.25">
      <c r="A6" s="4" t="s">
        <v>43</v>
      </c>
      <c r="B6" s="64">
        <v>0</v>
      </c>
      <c r="C6" s="64">
        <v>0</v>
      </c>
      <c r="D6" s="64">
        <v>0</v>
      </c>
      <c r="E6" s="64">
        <v>0</v>
      </c>
      <c r="F6" s="64">
        <v>0</v>
      </c>
      <c r="G6" s="64">
        <v>0</v>
      </c>
    </row>
    <row r="7" spans="1:7" x14ac:dyDescent="0.25">
      <c r="A7" s="4" t="s">
        <v>33</v>
      </c>
      <c r="B7" s="64">
        <v>0</v>
      </c>
      <c r="C7" s="64">
        <v>0</v>
      </c>
      <c r="D7" s="64">
        <v>0</v>
      </c>
      <c r="E7" s="64">
        <v>0</v>
      </c>
      <c r="F7" s="64">
        <v>0</v>
      </c>
      <c r="G7" s="64">
        <v>0</v>
      </c>
    </row>
    <row r="8" spans="1:7" x14ac:dyDescent="0.25">
      <c r="A8" s="26" t="s">
        <v>32</v>
      </c>
      <c r="B8" s="64">
        <v>0</v>
      </c>
      <c r="C8" s="64">
        <v>0</v>
      </c>
      <c r="D8" s="64">
        <v>0</v>
      </c>
      <c r="E8" s="64">
        <v>0</v>
      </c>
      <c r="F8" s="64">
        <v>0</v>
      </c>
      <c r="G8" s="64">
        <v>0</v>
      </c>
    </row>
    <row r="9" spans="1:7" x14ac:dyDescent="0.25">
      <c r="A9" s="4" t="s">
        <v>31</v>
      </c>
      <c r="B9" s="64">
        <v>0</v>
      </c>
      <c r="C9" s="64">
        <v>0</v>
      </c>
      <c r="D9" s="64">
        <v>0</v>
      </c>
      <c r="E9" s="64">
        <v>0</v>
      </c>
      <c r="F9" s="64">
        <v>0</v>
      </c>
      <c r="G9" s="64">
        <v>0</v>
      </c>
    </row>
    <row r="10" spans="1:7" x14ac:dyDescent="0.25">
      <c r="A10" s="25" t="s">
        <v>30</v>
      </c>
      <c r="B10" s="64">
        <v>0</v>
      </c>
      <c r="C10" s="64">
        <v>0</v>
      </c>
      <c r="D10" s="64">
        <v>0</v>
      </c>
      <c r="E10" s="64">
        <v>0</v>
      </c>
      <c r="F10" s="64">
        <v>0</v>
      </c>
      <c r="G10" s="64">
        <v>0</v>
      </c>
    </row>
    <row r="11" spans="1:7" x14ac:dyDescent="0.25">
      <c r="A11" s="25"/>
      <c r="B11" s="64"/>
      <c r="C11" s="64"/>
      <c r="D11" s="64"/>
      <c r="E11" s="65"/>
      <c r="F11" s="23"/>
      <c r="G11" s="23"/>
    </row>
    <row r="12" spans="1:7" ht="15.75" customHeight="1" x14ac:dyDescent="0.25">
      <c r="A12" s="4" t="s">
        <v>44</v>
      </c>
      <c r="B12" s="64">
        <v>0</v>
      </c>
      <c r="C12" s="64">
        <v>0</v>
      </c>
      <c r="D12" s="64">
        <v>0</v>
      </c>
      <c r="E12" s="64">
        <v>0</v>
      </c>
      <c r="F12" s="64">
        <v>0</v>
      </c>
      <c r="G12" s="64">
        <v>0</v>
      </c>
    </row>
    <row r="13" spans="1:7" ht="15.75" customHeight="1" x14ac:dyDescent="0.25">
      <c r="A13" s="4" t="s">
        <v>33</v>
      </c>
      <c r="B13" s="64">
        <v>0</v>
      </c>
      <c r="C13" s="64">
        <v>0</v>
      </c>
      <c r="D13" s="64">
        <v>0</v>
      </c>
      <c r="E13" s="64">
        <v>0</v>
      </c>
      <c r="F13" s="64">
        <v>0</v>
      </c>
      <c r="G13" s="64">
        <v>0</v>
      </c>
    </row>
    <row r="14" spans="1:7" x14ac:dyDescent="0.25">
      <c r="A14" s="26" t="s">
        <v>32</v>
      </c>
      <c r="B14" s="64">
        <v>0</v>
      </c>
      <c r="C14" s="64">
        <v>0</v>
      </c>
      <c r="D14" s="64">
        <v>0</v>
      </c>
      <c r="E14" s="64">
        <v>0</v>
      </c>
      <c r="F14" s="64">
        <v>0</v>
      </c>
      <c r="G14" s="64">
        <v>0</v>
      </c>
    </row>
    <row r="15" spans="1:7" x14ac:dyDescent="0.25">
      <c r="A15" s="4" t="s">
        <v>31</v>
      </c>
      <c r="B15" s="64">
        <v>0</v>
      </c>
      <c r="C15" s="64">
        <v>0</v>
      </c>
      <c r="D15" s="64">
        <v>0</v>
      </c>
      <c r="E15" s="64">
        <v>0</v>
      </c>
      <c r="F15" s="64">
        <v>0</v>
      </c>
      <c r="G15" s="64">
        <v>0</v>
      </c>
    </row>
    <row r="16" spans="1:7" x14ac:dyDescent="0.25">
      <c r="A16" s="25" t="s">
        <v>30</v>
      </c>
      <c r="B16" s="64">
        <v>0</v>
      </c>
      <c r="C16" s="64">
        <v>0</v>
      </c>
      <c r="D16" s="64">
        <v>0</v>
      </c>
      <c r="E16" s="64">
        <v>0</v>
      </c>
      <c r="F16" s="64">
        <v>0</v>
      </c>
      <c r="G16" s="64">
        <v>0</v>
      </c>
    </row>
    <row r="18" spans="1:6" ht="15" customHeight="1" x14ac:dyDescent="0.25">
      <c r="A18" s="107" t="s">
        <v>278</v>
      </c>
      <c r="E18" s="158" t="s">
        <v>266</v>
      </c>
      <c r="F18" s="158"/>
    </row>
    <row r="19" spans="1:6" x14ac:dyDescent="0.25">
      <c r="A19" s="106" t="s">
        <v>272</v>
      </c>
      <c r="E19" s="108" t="s">
        <v>267</v>
      </c>
    </row>
    <row r="20" spans="1:6" ht="15" customHeight="1" x14ac:dyDescent="0.25">
      <c r="A20" s="191" t="s">
        <v>308</v>
      </c>
    </row>
  </sheetData>
  <mergeCells count="2">
    <mergeCell ref="A2:G2"/>
    <mergeCell ref="E18:F18"/>
  </mergeCells>
  <pageMargins left="0.7" right="0.7" top="0.75" bottom="0.75" header="0.3" footer="0.3"/>
  <pageSetup paperSize="9" scale="77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H191"/>
  <sheetViews>
    <sheetView workbookViewId="0">
      <selection activeCell="K16" sqref="K16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15.28515625" customWidth="1"/>
    <col min="4" max="4" width="39.42578125" style="93" customWidth="1"/>
    <col min="5" max="5" width="25.28515625" style="117" customWidth="1"/>
    <col min="6" max="6" width="25.28515625" customWidth="1"/>
    <col min="7" max="7" width="25.28515625" style="117" customWidth="1"/>
    <col min="8" max="8" width="15.7109375" customWidth="1"/>
  </cols>
  <sheetData>
    <row r="1" spans="1:8" ht="18" x14ac:dyDescent="0.25">
      <c r="A1" s="2"/>
      <c r="B1" s="2"/>
      <c r="C1" s="2"/>
      <c r="D1" s="14"/>
      <c r="E1" s="115"/>
      <c r="F1" s="2"/>
      <c r="G1" s="115"/>
      <c r="H1" s="3"/>
    </row>
    <row r="2" spans="1:8" ht="18" customHeight="1" x14ac:dyDescent="0.25">
      <c r="A2" s="169" t="s">
        <v>12</v>
      </c>
      <c r="B2" s="183"/>
      <c r="C2" s="183"/>
      <c r="D2" s="183"/>
      <c r="E2" s="183"/>
      <c r="F2" s="183"/>
      <c r="G2" s="183"/>
      <c r="H2" s="183"/>
    </row>
    <row r="3" spans="1:8" ht="18" x14ac:dyDescent="0.25">
      <c r="A3" s="2"/>
      <c r="B3" s="2"/>
      <c r="C3" s="2"/>
      <c r="D3" s="14"/>
      <c r="E3" s="115"/>
      <c r="F3" s="2"/>
      <c r="G3" s="115"/>
      <c r="H3" s="3"/>
    </row>
    <row r="4" spans="1:8" ht="15.75" x14ac:dyDescent="0.25">
      <c r="A4" s="184" t="s">
        <v>63</v>
      </c>
      <c r="B4" s="184"/>
      <c r="C4" s="184"/>
      <c r="D4" s="184"/>
      <c r="E4" s="184"/>
      <c r="F4" s="184"/>
      <c r="G4" s="184"/>
      <c r="H4" s="184"/>
    </row>
    <row r="5" spans="1:8" ht="18" x14ac:dyDescent="0.25">
      <c r="A5" s="14"/>
      <c r="B5" s="14"/>
      <c r="C5" s="14"/>
      <c r="D5" s="14"/>
      <c r="E5" s="115"/>
      <c r="F5" s="14"/>
      <c r="G5" s="115"/>
      <c r="H5" s="3"/>
    </row>
    <row r="6" spans="1:8" ht="25.5" x14ac:dyDescent="0.25">
      <c r="A6" s="170" t="s">
        <v>8</v>
      </c>
      <c r="B6" s="171"/>
      <c r="C6" s="171"/>
      <c r="D6" s="172"/>
      <c r="E6" s="116" t="s">
        <v>275</v>
      </c>
      <c r="F6" s="30" t="s">
        <v>276</v>
      </c>
      <c r="G6" s="116" t="s">
        <v>281</v>
      </c>
      <c r="H6" s="30" t="s">
        <v>47</v>
      </c>
    </row>
    <row r="7" spans="1:8" s="22" customFormat="1" ht="15.75" customHeight="1" x14ac:dyDescent="0.2">
      <c r="A7" s="185">
        <v>1</v>
      </c>
      <c r="B7" s="186"/>
      <c r="C7" s="186"/>
      <c r="D7" s="187"/>
      <c r="E7" s="132">
        <v>2</v>
      </c>
      <c r="F7" s="31">
        <v>3</v>
      </c>
      <c r="G7" s="132">
        <v>4</v>
      </c>
      <c r="H7" s="31" t="s">
        <v>46</v>
      </c>
    </row>
    <row r="8" spans="1:8" s="33" customFormat="1" ht="30" customHeight="1" x14ac:dyDescent="0.25">
      <c r="A8" s="188">
        <v>19896</v>
      </c>
      <c r="B8" s="189"/>
      <c r="C8" s="190"/>
      <c r="D8" s="75" t="s">
        <v>146</v>
      </c>
      <c r="E8" s="131">
        <f>SUM(E9,E84,E137,E152,E157,E162)</f>
        <v>821936.76</v>
      </c>
      <c r="F8" s="131">
        <f>SUM(F9,F84,F137,F152,F157,F162)</f>
        <v>821936.76</v>
      </c>
      <c r="G8" s="131">
        <f>SUM(G9,G84,G137,G152,G157,G162)</f>
        <v>813701.59999999986</v>
      </c>
      <c r="H8" s="98">
        <f>SUM(G8/F8*100)</f>
        <v>98.998078635636134</v>
      </c>
    </row>
    <row r="9" spans="1:8" s="57" customFormat="1" ht="30" customHeight="1" x14ac:dyDescent="0.25">
      <c r="A9" s="173" t="s">
        <v>208</v>
      </c>
      <c r="B9" s="174"/>
      <c r="C9" s="175"/>
      <c r="D9" s="86" t="s">
        <v>209</v>
      </c>
      <c r="E9" s="130">
        <f>SUM(E10,E34,E42,E76)</f>
        <v>777801.53</v>
      </c>
      <c r="F9" s="130">
        <f>SUM(F10,F34,F42,F76)</f>
        <v>777801.53</v>
      </c>
      <c r="G9" s="130">
        <f>SUM(G10,G34,G42,G76)</f>
        <v>770447.45</v>
      </c>
      <c r="H9" s="99">
        <f t="shared" ref="H9:H12" si="0">SUM(G9/F9*100)</f>
        <v>99.054504302659311</v>
      </c>
    </row>
    <row r="10" spans="1:8" s="57" customFormat="1" ht="30" customHeight="1" x14ac:dyDescent="0.25">
      <c r="A10" s="173" t="s">
        <v>210</v>
      </c>
      <c r="B10" s="174"/>
      <c r="C10" s="175"/>
      <c r="D10" s="86" t="s">
        <v>211</v>
      </c>
      <c r="E10" s="130">
        <f>SUM(E12,E32)</f>
        <v>21720.84</v>
      </c>
      <c r="F10" s="130">
        <f>SUM(F12,F32)</f>
        <v>21720.84</v>
      </c>
      <c r="G10" s="130">
        <f>SUM(G12,G32)</f>
        <v>21720.839999999997</v>
      </c>
      <c r="H10" s="99">
        <f t="shared" si="0"/>
        <v>99.999999999999972</v>
      </c>
    </row>
    <row r="11" spans="1:8" s="57" customFormat="1" ht="30" customHeight="1" x14ac:dyDescent="0.25">
      <c r="A11" s="176" t="s">
        <v>212</v>
      </c>
      <c r="B11" s="177"/>
      <c r="C11" s="178"/>
      <c r="D11" s="87" t="s">
        <v>213</v>
      </c>
      <c r="E11" s="130">
        <f>SUM(E12,E32)</f>
        <v>21720.84</v>
      </c>
      <c r="F11" s="130">
        <f>SUM(F12,F32)</f>
        <v>21720.84</v>
      </c>
      <c r="G11" s="130">
        <f t="shared" ref="G11" si="1">SUM(G12,G32)</f>
        <v>21720.839999999997</v>
      </c>
      <c r="H11" s="97"/>
    </row>
    <row r="12" spans="1:8" s="57" customFormat="1" ht="30" customHeight="1" x14ac:dyDescent="0.25">
      <c r="A12" s="58"/>
      <c r="B12" s="59">
        <v>32</v>
      </c>
      <c r="C12" s="60"/>
      <c r="D12" s="91" t="s">
        <v>147</v>
      </c>
      <c r="E12" s="130">
        <v>21180.84</v>
      </c>
      <c r="F12" s="130">
        <v>21180.84</v>
      </c>
      <c r="G12" s="140">
        <f>SUM(G13:G31)</f>
        <v>21188.699999999997</v>
      </c>
      <c r="H12" s="99">
        <f t="shared" si="0"/>
        <v>100.03710900984095</v>
      </c>
    </row>
    <row r="13" spans="1:8" s="33" customFormat="1" ht="30" customHeight="1" x14ac:dyDescent="0.25">
      <c r="A13" s="179">
        <v>3211</v>
      </c>
      <c r="B13" s="180"/>
      <c r="C13" s="181"/>
      <c r="D13" s="92" t="s">
        <v>148</v>
      </c>
      <c r="E13" s="131"/>
      <c r="F13" s="131"/>
      <c r="G13" s="141">
        <v>2027.75</v>
      </c>
      <c r="H13" s="96"/>
    </row>
    <row r="14" spans="1:8" s="33" customFormat="1" ht="30" customHeight="1" x14ac:dyDescent="0.25">
      <c r="A14" s="179">
        <v>3213</v>
      </c>
      <c r="B14" s="180"/>
      <c r="C14" s="181"/>
      <c r="D14" s="92" t="s">
        <v>149</v>
      </c>
      <c r="E14" s="131"/>
      <c r="F14" s="131"/>
      <c r="G14" s="141">
        <v>700</v>
      </c>
      <c r="H14" s="96"/>
    </row>
    <row r="15" spans="1:8" s="33" customFormat="1" ht="30" customHeight="1" x14ac:dyDescent="0.25">
      <c r="A15" s="179">
        <v>3221</v>
      </c>
      <c r="B15" s="180"/>
      <c r="C15" s="181"/>
      <c r="D15" s="92" t="s">
        <v>150</v>
      </c>
      <c r="E15" s="131"/>
      <c r="F15" s="131"/>
      <c r="G15" s="141">
        <v>4688.54</v>
      </c>
      <c r="H15" s="96"/>
    </row>
    <row r="16" spans="1:8" s="33" customFormat="1" ht="30" customHeight="1" x14ac:dyDescent="0.25">
      <c r="A16" s="179">
        <v>3222</v>
      </c>
      <c r="B16" s="180"/>
      <c r="C16" s="181"/>
      <c r="D16" s="92" t="s">
        <v>151</v>
      </c>
      <c r="E16" s="131"/>
      <c r="F16" s="131"/>
      <c r="G16" s="141">
        <v>487.17</v>
      </c>
      <c r="H16" s="96"/>
    </row>
    <row r="17" spans="1:8" s="33" customFormat="1" ht="30" customHeight="1" x14ac:dyDescent="0.25">
      <c r="A17" s="179">
        <v>3224</v>
      </c>
      <c r="B17" s="180"/>
      <c r="C17" s="181"/>
      <c r="D17" s="92" t="s">
        <v>152</v>
      </c>
      <c r="E17" s="131"/>
      <c r="F17" s="131"/>
      <c r="G17" s="141">
        <v>1817.28</v>
      </c>
      <c r="H17" s="96"/>
    </row>
    <row r="18" spans="1:8" s="33" customFormat="1" ht="30" customHeight="1" x14ac:dyDescent="0.25">
      <c r="A18" s="179">
        <v>3225</v>
      </c>
      <c r="B18" s="180"/>
      <c r="C18" s="181"/>
      <c r="D18" s="92" t="s">
        <v>153</v>
      </c>
      <c r="E18" s="131"/>
      <c r="F18" s="131"/>
      <c r="G18" s="141">
        <v>905.98</v>
      </c>
      <c r="H18" s="96"/>
    </row>
    <row r="19" spans="1:8" s="33" customFormat="1" ht="30" customHeight="1" x14ac:dyDescent="0.25">
      <c r="A19" s="179">
        <v>3227</v>
      </c>
      <c r="B19" s="180"/>
      <c r="C19" s="181"/>
      <c r="D19" s="92" t="s">
        <v>154</v>
      </c>
      <c r="E19" s="131"/>
      <c r="F19" s="131"/>
      <c r="G19" s="141">
        <v>17.84</v>
      </c>
      <c r="H19" s="96"/>
    </row>
    <row r="20" spans="1:8" s="33" customFormat="1" ht="30" customHeight="1" x14ac:dyDescent="0.25">
      <c r="A20" s="179">
        <v>3231</v>
      </c>
      <c r="B20" s="180"/>
      <c r="C20" s="181"/>
      <c r="D20" s="92" t="s">
        <v>155</v>
      </c>
      <c r="E20" s="131"/>
      <c r="F20" s="131"/>
      <c r="G20" s="141">
        <v>999.06</v>
      </c>
      <c r="H20" s="96"/>
    </row>
    <row r="21" spans="1:8" s="33" customFormat="1" ht="30" customHeight="1" x14ac:dyDescent="0.25">
      <c r="A21" s="179">
        <v>3232</v>
      </c>
      <c r="B21" s="180"/>
      <c r="C21" s="181"/>
      <c r="D21" s="92" t="s">
        <v>156</v>
      </c>
      <c r="E21" s="131"/>
      <c r="F21" s="131"/>
      <c r="G21" s="141">
        <v>2629.42</v>
      </c>
      <c r="H21" s="96"/>
    </row>
    <row r="22" spans="1:8" s="33" customFormat="1" ht="30" customHeight="1" x14ac:dyDescent="0.25">
      <c r="A22" s="182">
        <v>3233</v>
      </c>
      <c r="B22" s="182"/>
      <c r="C22" s="182"/>
      <c r="D22" s="92" t="s">
        <v>157</v>
      </c>
      <c r="E22" s="131"/>
      <c r="F22" s="131"/>
      <c r="G22" s="141">
        <v>0</v>
      </c>
      <c r="H22" s="96"/>
    </row>
    <row r="23" spans="1:8" s="33" customFormat="1" ht="30" customHeight="1" x14ac:dyDescent="0.25">
      <c r="A23" s="182">
        <v>3234</v>
      </c>
      <c r="B23" s="182"/>
      <c r="C23" s="182"/>
      <c r="D23" s="92" t="s">
        <v>158</v>
      </c>
      <c r="E23" s="131"/>
      <c r="F23" s="131"/>
      <c r="G23" s="141">
        <v>3134.92</v>
      </c>
      <c r="H23" s="96"/>
    </row>
    <row r="24" spans="1:8" s="33" customFormat="1" ht="30" customHeight="1" x14ac:dyDescent="0.25">
      <c r="A24" s="182">
        <v>3235</v>
      </c>
      <c r="B24" s="182"/>
      <c r="C24" s="182"/>
      <c r="D24" s="92" t="s">
        <v>159</v>
      </c>
      <c r="E24" s="131"/>
      <c r="F24" s="131"/>
      <c r="G24" s="141">
        <v>1078.8599999999999</v>
      </c>
      <c r="H24" s="96"/>
    </row>
    <row r="25" spans="1:8" s="33" customFormat="1" ht="30" customHeight="1" x14ac:dyDescent="0.25">
      <c r="A25" s="182">
        <v>3237</v>
      </c>
      <c r="B25" s="182"/>
      <c r="C25" s="182"/>
      <c r="D25" s="92" t="s">
        <v>160</v>
      </c>
      <c r="E25" s="131"/>
      <c r="F25" s="131"/>
      <c r="G25" s="141">
        <v>99.75</v>
      </c>
      <c r="H25" s="96"/>
    </row>
    <row r="26" spans="1:8" s="33" customFormat="1" ht="30" customHeight="1" x14ac:dyDescent="0.25">
      <c r="A26" s="182">
        <v>3238</v>
      </c>
      <c r="B26" s="182"/>
      <c r="C26" s="182"/>
      <c r="D26" s="92" t="s">
        <v>161</v>
      </c>
      <c r="E26" s="131"/>
      <c r="F26" s="131"/>
      <c r="G26" s="141">
        <v>709.51</v>
      </c>
      <c r="H26" s="96"/>
    </row>
    <row r="27" spans="1:8" s="33" customFormat="1" ht="30" customHeight="1" x14ac:dyDescent="0.25">
      <c r="A27" s="182">
        <v>3239</v>
      </c>
      <c r="B27" s="182"/>
      <c r="C27" s="182"/>
      <c r="D27" s="92" t="s">
        <v>162</v>
      </c>
      <c r="E27" s="131"/>
      <c r="F27" s="131"/>
      <c r="G27" s="141">
        <v>1318.31</v>
      </c>
      <c r="H27" s="96"/>
    </row>
    <row r="28" spans="1:8" s="33" customFormat="1" ht="30" customHeight="1" x14ac:dyDescent="0.25">
      <c r="A28" s="182">
        <v>3293</v>
      </c>
      <c r="B28" s="182"/>
      <c r="C28" s="182"/>
      <c r="D28" s="92" t="s">
        <v>163</v>
      </c>
      <c r="E28" s="131"/>
      <c r="F28" s="131"/>
      <c r="G28" s="141">
        <v>96.88</v>
      </c>
      <c r="H28" s="96"/>
    </row>
    <row r="29" spans="1:8" s="33" customFormat="1" ht="30" customHeight="1" x14ac:dyDescent="0.25">
      <c r="A29" s="182">
        <v>3294</v>
      </c>
      <c r="B29" s="182"/>
      <c r="C29" s="182"/>
      <c r="D29" s="92" t="s">
        <v>164</v>
      </c>
      <c r="E29" s="131"/>
      <c r="F29" s="131"/>
      <c r="G29" s="141">
        <v>80</v>
      </c>
      <c r="H29" s="96"/>
    </row>
    <row r="30" spans="1:8" s="33" customFormat="1" ht="30" customHeight="1" x14ac:dyDescent="0.25">
      <c r="A30" s="182">
        <v>3295</v>
      </c>
      <c r="B30" s="182"/>
      <c r="C30" s="182"/>
      <c r="D30" s="92" t="s">
        <v>165</v>
      </c>
      <c r="E30" s="131"/>
      <c r="F30" s="131"/>
      <c r="G30" s="141">
        <v>34.51</v>
      </c>
      <c r="H30" s="96"/>
    </row>
    <row r="31" spans="1:8" s="33" customFormat="1" ht="30" customHeight="1" x14ac:dyDescent="0.25">
      <c r="A31" s="182">
        <v>3299</v>
      </c>
      <c r="B31" s="182"/>
      <c r="C31" s="182"/>
      <c r="D31" s="92" t="s">
        <v>166</v>
      </c>
      <c r="E31" s="131"/>
      <c r="F31" s="131"/>
      <c r="G31" s="141">
        <v>362.92</v>
      </c>
      <c r="H31" s="96"/>
    </row>
    <row r="32" spans="1:8" s="57" customFormat="1" ht="30" customHeight="1" x14ac:dyDescent="0.25">
      <c r="A32" s="58"/>
      <c r="B32" s="59">
        <v>34</v>
      </c>
      <c r="C32" s="60"/>
      <c r="D32" s="91" t="s">
        <v>167</v>
      </c>
      <c r="E32" s="130">
        <v>540</v>
      </c>
      <c r="F32" s="130">
        <v>540</v>
      </c>
      <c r="G32" s="140">
        <f>SUM(G33)</f>
        <v>532.14</v>
      </c>
      <c r="H32" s="99">
        <f t="shared" ref="H32" si="2">SUM(G32/F32*100)</f>
        <v>98.544444444444451</v>
      </c>
    </row>
    <row r="33" spans="1:8" s="33" customFormat="1" ht="30" customHeight="1" x14ac:dyDescent="0.25">
      <c r="A33" s="182">
        <v>3431</v>
      </c>
      <c r="B33" s="182"/>
      <c r="C33" s="182"/>
      <c r="D33" s="92" t="s">
        <v>168</v>
      </c>
      <c r="E33" s="131"/>
      <c r="F33" s="131"/>
      <c r="G33" s="141">
        <v>532.14</v>
      </c>
      <c r="H33" s="96"/>
    </row>
    <row r="34" spans="1:8" s="57" customFormat="1" ht="30" customHeight="1" x14ac:dyDescent="0.25">
      <c r="A34" s="173" t="s">
        <v>214</v>
      </c>
      <c r="B34" s="174"/>
      <c r="C34" s="175"/>
      <c r="D34" s="86" t="s">
        <v>215</v>
      </c>
      <c r="E34" s="130">
        <f>SUM(E36)</f>
        <v>27435.439999999999</v>
      </c>
      <c r="F34" s="130">
        <f>SUM(F36)</f>
        <v>27435.439999999999</v>
      </c>
      <c r="G34" s="130">
        <f>SUM(G36)</f>
        <v>25651.280000000002</v>
      </c>
      <c r="H34" s="99">
        <f t="shared" ref="H34" si="3">SUM(G34/F34*100)</f>
        <v>93.496878490011468</v>
      </c>
    </row>
    <row r="35" spans="1:8" s="57" customFormat="1" ht="30" customHeight="1" x14ac:dyDescent="0.25">
      <c r="A35" s="176" t="s">
        <v>212</v>
      </c>
      <c r="B35" s="177"/>
      <c r="C35" s="178"/>
      <c r="D35" s="87" t="s">
        <v>213</v>
      </c>
      <c r="E35" s="130">
        <f>SUM(E36)</f>
        <v>27435.439999999999</v>
      </c>
      <c r="F35" s="130">
        <f>SUM(F36)</f>
        <v>27435.439999999999</v>
      </c>
      <c r="G35" s="130">
        <f t="shared" ref="G35" si="4">SUM(G36)</f>
        <v>25651.280000000002</v>
      </c>
      <c r="H35" s="97"/>
    </row>
    <row r="36" spans="1:8" s="57" customFormat="1" ht="30" customHeight="1" x14ac:dyDescent="0.25">
      <c r="A36" s="58"/>
      <c r="B36" s="59">
        <v>32</v>
      </c>
      <c r="C36" s="60"/>
      <c r="D36" s="91" t="s">
        <v>147</v>
      </c>
      <c r="E36" s="130">
        <v>27435.439999999999</v>
      </c>
      <c r="F36" s="130">
        <v>27435.439999999999</v>
      </c>
      <c r="G36" s="140">
        <f>SUM(G37:G41)</f>
        <v>25651.280000000002</v>
      </c>
      <c r="H36" s="99">
        <f t="shared" ref="H36" si="5">SUM(G36/F36*100)</f>
        <v>93.496878490011468</v>
      </c>
    </row>
    <row r="37" spans="1:8" s="33" customFormat="1" ht="30" customHeight="1" x14ac:dyDescent="0.25">
      <c r="A37" s="182">
        <v>3212</v>
      </c>
      <c r="B37" s="182"/>
      <c r="C37" s="182"/>
      <c r="D37" s="92" t="s">
        <v>169</v>
      </c>
      <c r="E37" s="131"/>
      <c r="F37" s="131"/>
      <c r="G37" s="141">
        <v>12464.57</v>
      </c>
      <c r="H37" s="96"/>
    </row>
    <row r="38" spans="1:8" s="33" customFormat="1" ht="30" customHeight="1" x14ac:dyDescent="0.25">
      <c r="A38" s="182">
        <v>3223</v>
      </c>
      <c r="B38" s="182"/>
      <c r="C38" s="182"/>
      <c r="D38" s="92" t="s">
        <v>170</v>
      </c>
      <c r="E38" s="131"/>
      <c r="F38" s="131"/>
      <c r="G38" s="141">
        <v>8487.4599999999991</v>
      </c>
      <c r="H38" s="96"/>
    </row>
    <row r="39" spans="1:8" s="33" customFormat="1" ht="30" customHeight="1" x14ac:dyDescent="0.25">
      <c r="A39" s="182">
        <v>3235</v>
      </c>
      <c r="B39" s="182"/>
      <c r="C39" s="182"/>
      <c r="D39" s="92" t="s">
        <v>159</v>
      </c>
      <c r="E39" s="131"/>
      <c r="F39" s="131"/>
      <c r="G39" s="141">
        <v>2565.5100000000002</v>
      </c>
      <c r="H39" s="96"/>
    </row>
    <row r="40" spans="1:8" s="33" customFormat="1" ht="30" customHeight="1" x14ac:dyDescent="0.25">
      <c r="A40" s="182">
        <v>3236</v>
      </c>
      <c r="B40" s="182"/>
      <c r="C40" s="182"/>
      <c r="D40" s="92" t="s">
        <v>171</v>
      </c>
      <c r="E40" s="131"/>
      <c r="F40" s="131"/>
      <c r="G40" s="141">
        <v>1424.54</v>
      </c>
      <c r="H40" s="96"/>
    </row>
    <row r="41" spans="1:8" s="33" customFormat="1" ht="30" customHeight="1" x14ac:dyDescent="0.25">
      <c r="A41" s="182">
        <v>3292</v>
      </c>
      <c r="B41" s="182"/>
      <c r="C41" s="182"/>
      <c r="D41" s="92" t="s">
        <v>172</v>
      </c>
      <c r="E41" s="131"/>
      <c r="F41" s="131"/>
      <c r="G41" s="141">
        <v>709.2</v>
      </c>
      <c r="H41" s="96"/>
    </row>
    <row r="42" spans="1:8" s="57" customFormat="1" ht="30" customHeight="1" x14ac:dyDescent="0.25">
      <c r="A42" s="173" t="s">
        <v>216</v>
      </c>
      <c r="B42" s="174"/>
      <c r="C42" s="175"/>
      <c r="D42" s="86" t="s">
        <v>217</v>
      </c>
      <c r="E42" s="130">
        <f>SUM(E44,E46,E49,E65,E68,E71)</f>
        <v>29716.04</v>
      </c>
      <c r="F42" s="130">
        <f>SUM(F44,F46,F49,F65,F68,F71)</f>
        <v>29716.04</v>
      </c>
      <c r="G42" s="130">
        <f>SUM(G44,G46,G49,G65,G68,G71)</f>
        <v>25742.460000000003</v>
      </c>
      <c r="H42" s="99">
        <f t="shared" ref="H42" si="6">SUM(G42/F42*100)</f>
        <v>86.628164452598668</v>
      </c>
    </row>
    <row r="43" spans="1:8" s="57" customFormat="1" ht="30" customHeight="1" x14ac:dyDescent="0.25">
      <c r="A43" s="176" t="s">
        <v>218</v>
      </c>
      <c r="B43" s="177"/>
      <c r="C43" s="178"/>
      <c r="D43" s="87" t="s">
        <v>219</v>
      </c>
      <c r="E43" s="130">
        <f>SUM(E44,E46)</f>
        <v>532</v>
      </c>
      <c r="F43" s="130">
        <f>SUM(F44,F46)</f>
        <v>532</v>
      </c>
      <c r="G43" s="130">
        <f t="shared" ref="G43" si="7">SUM(G44,G46)</f>
        <v>146.53</v>
      </c>
      <c r="H43" s="97"/>
    </row>
    <row r="44" spans="1:8" s="57" customFormat="1" ht="30" customHeight="1" x14ac:dyDescent="0.25">
      <c r="A44" s="58"/>
      <c r="B44" s="59">
        <v>32</v>
      </c>
      <c r="C44" s="60"/>
      <c r="D44" s="91" t="s">
        <v>147</v>
      </c>
      <c r="E44" s="131">
        <v>531</v>
      </c>
      <c r="F44" s="131">
        <v>531</v>
      </c>
      <c r="G44" s="140">
        <f>SUM(G45)</f>
        <v>146.46</v>
      </c>
      <c r="H44" s="99">
        <f t="shared" ref="H44" si="8">SUM(G44/F44*100)</f>
        <v>27.581920903954803</v>
      </c>
    </row>
    <row r="45" spans="1:8" s="33" customFormat="1" ht="30" customHeight="1" x14ac:dyDescent="0.25">
      <c r="A45" s="179">
        <v>3222</v>
      </c>
      <c r="B45" s="180"/>
      <c r="C45" s="181"/>
      <c r="D45" s="92" t="s">
        <v>151</v>
      </c>
      <c r="E45" s="131"/>
      <c r="F45" s="131"/>
      <c r="G45" s="141">
        <v>146.46</v>
      </c>
      <c r="H45" s="96"/>
    </row>
    <row r="46" spans="1:8" s="57" customFormat="1" ht="30" customHeight="1" x14ac:dyDescent="0.25">
      <c r="A46" s="58"/>
      <c r="B46" s="59">
        <v>34</v>
      </c>
      <c r="C46" s="60"/>
      <c r="D46" s="91" t="s">
        <v>167</v>
      </c>
      <c r="E46" s="130">
        <v>1</v>
      </c>
      <c r="F46" s="130">
        <v>1</v>
      </c>
      <c r="G46" s="140">
        <f>SUM(G47)</f>
        <v>7.0000000000000007E-2</v>
      </c>
      <c r="H46" s="99">
        <f t="shared" ref="H46" si="9">SUM(G46/F46*100)</f>
        <v>7.0000000000000009</v>
      </c>
    </row>
    <row r="47" spans="1:8" s="33" customFormat="1" ht="30" customHeight="1" x14ac:dyDescent="0.25">
      <c r="A47" s="179">
        <v>3431</v>
      </c>
      <c r="B47" s="180"/>
      <c r="C47" s="181"/>
      <c r="D47" s="92" t="s">
        <v>168</v>
      </c>
      <c r="E47" s="131"/>
      <c r="F47" s="131"/>
      <c r="G47" s="141">
        <v>7.0000000000000007E-2</v>
      </c>
      <c r="H47" s="96"/>
    </row>
    <row r="48" spans="1:8" s="57" customFormat="1" ht="30" customHeight="1" x14ac:dyDescent="0.25">
      <c r="A48" s="176" t="s">
        <v>220</v>
      </c>
      <c r="B48" s="177"/>
      <c r="C48" s="178"/>
      <c r="D48" s="87" t="s">
        <v>221</v>
      </c>
      <c r="E48" s="130">
        <f>SUM(E49,E65)</f>
        <v>27222.7</v>
      </c>
      <c r="F48" s="130">
        <f>SUM(F49,F65)</f>
        <v>27222.7</v>
      </c>
      <c r="G48" s="130">
        <f t="shared" ref="G48" si="10">SUM(G49,G65)</f>
        <v>23474.590000000004</v>
      </c>
      <c r="H48" s="97"/>
    </row>
    <row r="49" spans="1:8" s="57" customFormat="1" ht="30" customHeight="1" x14ac:dyDescent="0.25">
      <c r="A49" s="58"/>
      <c r="B49" s="59">
        <v>32</v>
      </c>
      <c r="C49" s="60"/>
      <c r="D49" s="91" t="s">
        <v>147</v>
      </c>
      <c r="E49" s="131">
        <v>27222.7</v>
      </c>
      <c r="F49" s="131">
        <v>27222.7</v>
      </c>
      <c r="G49" s="140">
        <f>SUM(G50:G64)</f>
        <v>23474.590000000004</v>
      </c>
      <c r="H49" s="99">
        <f t="shared" ref="H49" si="11">SUM(G49/F49*100)</f>
        <v>86.231674301226562</v>
      </c>
    </row>
    <row r="50" spans="1:8" s="33" customFormat="1" ht="30" customHeight="1" x14ac:dyDescent="0.25">
      <c r="A50" s="182">
        <v>3211</v>
      </c>
      <c r="B50" s="182"/>
      <c r="C50" s="182"/>
      <c r="D50" s="92" t="s">
        <v>148</v>
      </c>
      <c r="E50" s="131"/>
      <c r="F50" s="131"/>
      <c r="G50" s="141">
        <v>1732.98</v>
      </c>
      <c r="H50" s="96"/>
    </row>
    <row r="51" spans="1:8" s="33" customFormat="1" ht="30" customHeight="1" x14ac:dyDescent="0.25">
      <c r="A51" s="182">
        <v>3221</v>
      </c>
      <c r="B51" s="182"/>
      <c r="C51" s="182"/>
      <c r="D51" s="92" t="s">
        <v>150</v>
      </c>
      <c r="E51" s="131"/>
      <c r="F51" s="131"/>
      <c r="G51" s="141">
        <v>11.43</v>
      </c>
      <c r="H51" s="96"/>
    </row>
    <row r="52" spans="1:8" s="33" customFormat="1" ht="30" customHeight="1" x14ac:dyDescent="0.25">
      <c r="A52" s="182">
        <v>3222</v>
      </c>
      <c r="B52" s="182"/>
      <c r="C52" s="182"/>
      <c r="D52" s="92" t="s">
        <v>151</v>
      </c>
      <c r="E52" s="131"/>
      <c r="F52" s="131"/>
      <c r="G52" s="141">
        <v>8371.69</v>
      </c>
      <c r="H52" s="96"/>
    </row>
    <row r="53" spans="1:8" s="33" customFormat="1" ht="30" customHeight="1" x14ac:dyDescent="0.25">
      <c r="A53" s="182">
        <v>3224</v>
      </c>
      <c r="B53" s="182"/>
      <c r="C53" s="182"/>
      <c r="D53" s="92" t="s">
        <v>152</v>
      </c>
      <c r="E53" s="131"/>
      <c r="F53" s="131"/>
      <c r="G53" s="141">
        <v>792.99</v>
      </c>
      <c r="H53" s="96"/>
    </row>
    <row r="54" spans="1:8" s="33" customFormat="1" ht="30" customHeight="1" x14ac:dyDescent="0.25">
      <c r="A54" s="182">
        <v>3225</v>
      </c>
      <c r="B54" s="182"/>
      <c r="C54" s="182"/>
      <c r="D54" s="92" t="s">
        <v>153</v>
      </c>
      <c r="E54" s="131"/>
      <c r="F54" s="131"/>
      <c r="G54" s="141">
        <v>2706.33</v>
      </c>
      <c r="H54" s="96"/>
    </row>
    <row r="55" spans="1:8" s="33" customFormat="1" ht="30" customHeight="1" x14ac:dyDescent="0.25">
      <c r="A55" s="182">
        <v>3231</v>
      </c>
      <c r="B55" s="182"/>
      <c r="C55" s="182"/>
      <c r="D55" s="92" t="s">
        <v>155</v>
      </c>
      <c r="E55" s="131"/>
      <c r="F55" s="131"/>
      <c r="G55" s="141">
        <v>4320.08</v>
      </c>
      <c r="H55" s="96"/>
    </row>
    <row r="56" spans="1:8" s="33" customFormat="1" ht="30" customHeight="1" x14ac:dyDescent="0.25">
      <c r="A56" s="182">
        <v>3232</v>
      </c>
      <c r="B56" s="182"/>
      <c r="C56" s="182"/>
      <c r="D56" s="92" t="s">
        <v>156</v>
      </c>
      <c r="E56" s="131"/>
      <c r="F56" s="131"/>
      <c r="G56" s="141">
        <v>972.2</v>
      </c>
      <c r="H56" s="96"/>
    </row>
    <row r="57" spans="1:8" s="33" customFormat="1" ht="30" customHeight="1" x14ac:dyDescent="0.25">
      <c r="A57" s="182">
        <v>3234</v>
      </c>
      <c r="B57" s="182"/>
      <c r="C57" s="182"/>
      <c r="D57" s="92" t="s">
        <v>158</v>
      </c>
      <c r="E57" s="131"/>
      <c r="F57" s="131"/>
      <c r="G57" s="141">
        <v>0</v>
      </c>
      <c r="H57" s="96"/>
    </row>
    <row r="58" spans="1:8" s="33" customFormat="1" ht="30" customHeight="1" x14ac:dyDescent="0.25">
      <c r="A58" s="182">
        <v>3235</v>
      </c>
      <c r="B58" s="182"/>
      <c r="C58" s="182"/>
      <c r="D58" s="92" t="s">
        <v>159</v>
      </c>
      <c r="E58" s="131"/>
      <c r="F58" s="131"/>
      <c r="G58" s="141">
        <v>0</v>
      </c>
      <c r="H58" s="96"/>
    </row>
    <row r="59" spans="1:8" s="33" customFormat="1" ht="30" customHeight="1" x14ac:dyDescent="0.25">
      <c r="A59" s="182">
        <v>3236</v>
      </c>
      <c r="B59" s="182"/>
      <c r="C59" s="182"/>
      <c r="D59" s="92" t="s">
        <v>171</v>
      </c>
      <c r="E59" s="131"/>
      <c r="F59" s="131"/>
      <c r="G59" s="141">
        <v>0</v>
      </c>
      <c r="H59" s="96"/>
    </row>
    <row r="60" spans="1:8" s="33" customFormat="1" ht="30" customHeight="1" x14ac:dyDescent="0.25">
      <c r="A60" s="182">
        <v>3238</v>
      </c>
      <c r="B60" s="182"/>
      <c r="C60" s="182"/>
      <c r="D60" s="92" t="s">
        <v>161</v>
      </c>
      <c r="E60" s="131"/>
      <c r="F60" s="131"/>
      <c r="G60" s="141">
        <v>951.44</v>
      </c>
      <c r="H60" s="96"/>
    </row>
    <row r="61" spans="1:8" s="33" customFormat="1" ht="30" customHeight="1" x14ac:dyDescent="0.25">
      <c r="A61" s="182">
        <v>3239</v>
      </c>
      <c r="B61" s="182"/>
      <c r="C61" s="182"/>
      <c r="D61" s="92" t="s">
        <v>162</v>
      </c>
      <c r="E61" s="131"/>
      <c r="F61" s="131"/>
      <c r="G61" s="141">
        <v>890.63</v>
      </c>
      <c r="H61" s="96"/>
    </row>
    <row r="62" spans="1:8" s="33" customFormat="1" ht="30" customHeight="1" x14ac:dyDescent="0.25">
      <c r="A62" s="182">
        <v>3241</v>
      </c>
      <c r="B62" s="182"/>
      <c r="C62" s="182"/>
      <c r="D62" s="92" t="s">
        <v>173</v>
      </c>
      <c r="E62" s="131"/>
      <c r="F62" s="131"/>
      <c r="G62" s="141">
        <v>127.72</v>
      </c>
      <c r="H62" s="96"/>
    </row>
    <row r="63" spans="1:8" s="33" customFormat="1" ht="30" customHeight="1" x14ac:dyDescent="0.25">
      <c r="A63" s="182">
        <v>3293</v>
      </c>
      <c r="B63" s="182"/>
      <c r="C63" s="182"/>
      <c r="D63" s="92" t="s">
        <v>163</v>
      </c>
      <c r="E63" s="131"/>
      <c r="F63" s="131"/>
      <c r="G63" s="141">
        <v>104.72</v>
      </c>
      <c r="H63" s="96"/>
    </row>
    <row r="64" spans="1:8" s="33" customFormat="1" ht="30" customHeight="1" x14ac:dyDescent="0.25">
      <c r="A64" s="182">
        <v>3299</v>
      </c>
      <c r="B64" s="182"/>
      <c r="C64" s="182"/>
      <c r="D64" s="92" t="s">
        <v>166</v>
      </c>
      <c r="E64" s="131"/>
      <c r="F64" s="131"/>
      <c r="G64" s="141">
        <v>2492.38</v>
      </c>
      <c r="H64" s="96"/>
    </row>
    <row r="65" spans="1:8" s="57" customFormat="1" ht="30" customHeight="1" x14ac:dyDescent="0.25">
      <c r="A65" s="58"/>
      <c r="B65" s="59">
        <v>34</v>
      </c>
      <c r="C65" s="60"/>
      <c r="D65" s="91" t="s">
        <v>167</v>
      </c>
      <c r="E65" s="130">
        <v>0</v>
      </c>
      <c r="F65" s="130">
        <v>0</v>
      </c>
      <c r="G65" s="140">
        <f>SUM(G66)</f>
        <v>0</v>
      </c>
      <c r="H65" s="99">
        <v>0</v>
      </c>
    </row>
    <row r="66" spans="1:8" s="33" customFormat="1" ht="30" customHeight="1" x14ac:dyDescent="0.25">
      <c r="A66" s="182">
        <v>3431</v>
      </c>
      <c r="B66" s="182"/>
      <c r="C66" s="182"/>
      <c r="D66" s="92" t="s">
        <v>168</v>
      </c>
      <c r="E66" s="131"/>
      <c r="F66" s="131"/>
      <c r="G66" s="141">
        <v>0</v>
      </c>
      <c r="H66" s="96"/>
    </row>
    <row r="67" spans="1:8" s="57" customFormat="1" ht="30" customHeight="1" x14ac:dyDescent="0.25">
      <c r="A67" s="176" t="s">
        <v>226</v>
      </c>
      <c r="B67" s="177"/>
      <c r="C67" s="178"/>
      <c r="D67" s="110" t="s">
        <v>227</v>
      </c>
      <c r="E67" s="130">
        <f>SUM(E68)</f>
        <v>825.34</v>
      </c>
      <c r="F67" s="130">
        <f>SUM(F68)</f>
        <v>825.34</v>
      </c>
      <c r="G67" s="130">
        <f t="shared" ref="G67:G70" si="12">SUM(G68)</f>
        <v>825.34</v>
      </c>
      <c r="H67" s="97"/>
    </row>
    <row r="68" spans="1:8" s="57" customFormat="1" ht="30" customHeight="1" x14ac:dyDescent="0.25">
      <c r="A68" s="58"/>
      <c r="B68" s="59">
        <v>32</v>
      </c>
      <c r="C68" s="60"/>
      <c r="D68" s="91" t="s">
        <v>147</v>
      </c>
      <c r="E68" s="130">
        <v>825.34</v>
      </c>
      <c r="F68" s="130">
        <v>825.34</v>
      </c>
      <c r="G68" s="130">
        <f t="shared" si="12"/>
        <v>825.34</v>
      </c>
      <c r="H68" s="99">
        <f t="shared" ref="H68" si="13">SUM(G68/F68*100)</f>
        <v>100</v>
      </c>
    </row>
    <row r="69" spans="1:8" s="33" customFormat="1" ht="30" customHeight="1" x14ac:dyDescent="0.25">
      <c r="A69" s="182">
        <v>3221</v>
      </c>
      <c r="B69" s="182"/>
      <c r="C69" s="182"/>
      <c r="D69" s="92" t="s">
        <v>150</v>
      </c>
      <c r="E69" s="131"/>
      <c r="F69" s="131"/>
      <c r="G69" s="141">
        <v>825.34</v>
      </c>
      <c r="H69" s="96"/>
    </row>
    <row r="70" spans="1:8" s="57" customFormat="1" ht="30" customHeight="1" x14ac:dyDescent="0.25">
      <c r="A70" s="176" t="s">
        <v>222</v>
      </c>
      <c r="B70" s="177"/>
      <c r="C70" s="178"/>
      <c r="D70" s="87" t="s">
        <v>223</v>
      </c>
      <c r="E70" s="130">
        <f>SUM(E71)</f>
        <v>1136</v>
      </c>
      <c r="F70" s="130">
        <f>SUM(F71)</f>
        <v>1136</v>
      </c>
      <c r="G70" s="130">
        <f t="shared" si="12"/>
        <v>1296</v>
      </c>
      <c r="H70" s="97"/>
    </row>
    <row r="71" spans="1:8" s="57" customFormat="1" ht="30" customHeight="1" x14ac:dyDescent="0.25">
      <c r="A71" s="58"/>
      <c r="B71" s="59">
        <v>32</v>
      </c>
      <c r="C71" s="60"/>
      <c r="D71" s="91" t="s">
        <v>147</v>
      </c>
      <c r="E71" s="130">
        <v>1136</v>
      </c>
      <c r="F71" s="130">
        <v>1136</v>
      </c>
      <c r="G71" s="140">
        <f>SUM(G72:G75)</f>
        <v>1296</v>
      </c>
      <c r="H71" s="99">
        <f t="shared" ref="H71" si="14">SUM(G71/F71*100)</f>
        <v>114.08450704225352</v>
      </c>
    </row>
    <row r="72" spans="1:8" s="33" customFormat="1" ht="30" customHeight="1" x14ac:dyDescent="0.25">
      <c r="A72" s="182">
        <v>3211</v>
      </c>
      <c r="B72" s="182"/>
      <c r="C72" s="182"/>
      <c r="D72" s="92" t="s">
        <v>148</v>
      </c>
      <c r="E72" s="131"/>
      <c r="F72" s="131"/>
      <c r="G72" s="141">
        <v>1060</v>
      </c>
      <c r="H72" s="96"/>
    </row>
    <row r="73" spans="1:8" s="33" customFormat="1" ht="30" customHeight="1" x14ac:dyDescent="0.25">
      <c r="A73" s="182">
        <v>3222</v>
      </c>
      <c r="B73" s="182"/>
      <c r="C73" s="182"/>
      <c r="D73" s="92" t="s">
        <v>151</v>
      </c>
      <c r="E73" s="131"/>
      <c r="F73" s="131"/>
      <c r="G73" s="141">
        <v>236</v>
      </c>
      <c r="H73" s="96"/>
    </row>
    <row r="74" spans="1:8" s="33" customFormat="1" ht="30" customHeight="1" x14ac:dyDescent="0.25">
      <c r="A74" s="182">
        <v>3239</v>
      </c>
      <c r="B74" s="182"/>
      <c r="C74" s="182"/>
      <c r="D74" s="92" t="s">
        <v>162</v>
      </c>
      <c r="E74" s="131"/>
      <c r="F74" s="131"/>
      <c r="G74" s="141">
        <v>0</v>
      </c>
      <c r="H74" s="96"/>
    </row>
    <row r="75" spans="1:8" s="33" customFormat="1" ht="30" customHeight="1" x14ac:dyDescent="0.25">
      <c r="A75" s="182">
        <v>3299</v>
      </c>
      <c r="B75" s="182"/>
      <c r="C75" s="182"/>
      <c r="D75" s="92" t="s">
        <v>166</v>
      </c>
      <c r="E75" s="131"/>
      <c r="F75" s="131"/>
      <c r="G75" s="141">
        <v>0</v>
      </c>
      <c r="H75" s="96"/>
    </row>
    <row r="76" spans="1:8" s="57" customFormat="1" ht="30" customHeight="1" x14ac:dyDescent="0.25">
      <c r="A76" s="173" t="s">
        <v>224</v>
      </c>
      <c r="B76" s="174"/>
      <c r="C76" s="175"/>
      <c r="D76" s="86" t="s">
        <v>225</v>
      </c>
      <c r="E76" s="130">
        <f>SUM(E78,E82)</f>
        <v>698929.21</v>
      </c>
      <c r="F76" s="130">
        <f>SUM(F78,F82)</f>
        <v>698929.21</v>
      </c>
      <c r="G76" s="130">
        <f>SUM(G78,G82)</f>
        <v>697332.87</v>
      </c>
      <c r="H76" s="99">
        <f t="shared" ref="H76" si="15">SUM(G76/F76*100)</f>
        <v>99.771602048224608</v>
      </c>
    </row>
    <row r="77" spans="1:8" s="57" customFormat="1" ht="30" customHeight="1" x14ac:dyDescent="0.25">
      <c r="A77" s="176" t="s">
        <v>226</v>
      </c>
      <c r="B77" s="177"/>
      <c r="C77" s="178"/>
      <c r="D77" s="87" t="s">
        <v>227</v>
      </c>
      <c r="E77" s="130">
        <f>SUM(E78,E82)</f>
        <v>698929.21</v>
      </c>
      <c r="F77" s="130">
        <f>SUM(F78,F82)</f>
        <v>698929.21</v>
      </c>
      <c r="G77" s="130">
        <f t="shared" ref="G77" si="16">SUM(G78,G82)</f>
        <v>697332.87</v>
      </c>
      <c r="H77" s="97"/>
    </row>
    <row r="78" spans="1:8" s="57" customFormat="1" ht="30" customHeight="1" x14ac:dyDescent="0.25">
      <c r="A78" s="58"/>
      <c r="B78" s="59">
        <v>31</v>
      </c>
      <c r="C78" s="60"/>
      <c r="D78" s="91" t="s">
        <v>174</v>
      </c>
      <c r="E78" s="131">
        <v>696941.21</v>
      </c>
      <c r="F78" s="131">
        <v>696941.21</v>
      </c>
      <c r="G78" s="140">
        <f>SUM(G79:G81)</f>
        <v>695344.87</v>
      </c>
      <c r="H78" s="99">
        <f t="shared" ref="H78" si="17">SUM(G78/F78*100)</f>
        <v>99.770950551194986</v>
      </c>
    </row>
    <row r="79" spans="1:8" s="33" customFormat="1" ht="30" customHeight="1" x14ac:dyDescent="0.25">
      <c r="A79" s="182">
        <v>3111</v>
      </c>
      <c r="B79" s="182"/>
      <c r="C79" s="182"/>
      <c r="D79" s="92" t="s">
        <v>175</v>
      </c>
      <c r="E79" s="131"/>
      <c r="F79" s="131"/>
      <c r="G79" s="141">
        <v>579437.62</v>
      </c>
      <c r="H79" s="96"/>
    </row>
    <row r="80" spans="1:8" s="33" customFormat="1" ht="30" customHeight="1" x14ac:dyDescent="0.25">
      <c r="A80" s="182">
        <v>3121</v>
      </c>
      <c r="B80" s="182"/>
      <c r="C80" s="182"/>
      <c r="D80" s="92" t="s">
        <v>176</v>
      </c>
      <c r="E80" s="131"/>
      <c r="F80" s="131"/>
      <c r="G80" s="141">
        <v>20322.419999999998</v>
      </c>
      <c r="H80" s="96"/>
    </row>
    <row r="81" spans="1:8" s="33" customFormat="1" ht="30" customHeight="1" x14ac:dyDescent="0.25">
      <c r="A81" s="182">
        <v>3132</v>
      </c>
      <c r="B81" s="182"/>
      <c r="C81" s="182"/>
      <c r="D81" s="92" t="s">
        <v>177</v>
      </c>
      <c r="E81" s="131"/>
      <c r="F81" s="131"/>
      <c r="G81" s="141">
        <v>95584.83</v>
      </c>
      <c r="H81" s="96"/>
    </row>
    <row r="82" spans="1:8" s="57" customFormat="1" ht="30" customHeight="1" x14ac:dyDescent="0.25">
      <c r="A82" s="58"/>
      <c r="B82" s="59">
        <v>32</v>
      </c>
      <c r="C82" s="60"/>
      <c r="D82" s="91" t="s">
        <v>147</v>
      </c>
      <c r="E82" s="130">
        <v>1988</v>
      </c>
      <c r="F82" s="130">
        <v>1988</v>
      </c>
      <c r="G82" s="140">
        <f>SUM(G83)</f>
        <v>1988</v>
      </c>
      <c r="H82" s="99">
        <f t="shared" ref="H82" si="18">SUM(G82/F82*100)</f>
        <v>100</v>
      </c>
    </row>
    <row r="83" spans="1:8" s="33" customFormat="1" ht="30" customHeight="1" x14ac:dyDescent="0.25">
      <c r="A83" s="182">
        <v>3295</v>
      </c>
      <c r="B83" s="182"/>
      <c r="C83" s="182"/>
      <c r="D83" s="92" t="s">
        <v>165</v>
      </c>
      <c r="E83" s="131"/>
      <c r="F83" s="131"/>
      <c r="G83" s="141">
        <v>1988</v>
      </c>
      <c r="H83" s="96"/>
    </row>
    <row r="84" spans="1:8" s="57" customFormat="1" ht="30" customHeight="1" x14ac:dyDescent="0.25">
      <c r="A84" s="173" t="s">
        <v>228</v>
      </c>
      <c r="B84" s="174"/>
      <c r="C84" s="175"/>
      <c r="D84" s="86" t="s">
        <v>229</v>
      </c>
      <c r="E84" s="130">
        <f>SUM(E85,E89,E98,E107,E115,E124,E131)</f>
        <v>24891.9</v>
      </c>
      <c r="F84" s="130">
        <f>SUM(F85,F89,F98,F107,F115,F124,F131)</f>
        <v>24891.9</v>
      </c>
      <c r="G84" s="130">
        <f>SUM(G85,G89,G98,G107,G115,G124,G131)</f>
        <v>23658.83</v>
      </c>
      <c r="H84" s="99">
        <f t="shared" ref="H84:H89" si="19">SUM(G84/F84*100)</f>
        <v>95.046300202073766</v>
      </c>
    </row>
    <row r="85" spans="1:8" s="57" customFormat="1" ht="30" customHeight="1" x14ac:dyDescent="0.25">
      <c r="A85" s="173" t="s">
        <v>285</v>
      </c>
      <c r="B85" s="174"/>
      <c r="C85" s="175"/>
      <c r="D85" s="109" t="s">
        <v>286</v>
      </c>
      <c r="E85" s="130">
        <f>SUM(E87)</f>
        <v>4021.89</v>
      </c>
      <c r="F85" s="130">
        <f>SUM(F87)</f>
        <v>4021.89</v>
      </c>
      <c r="G85" s="130">
        <f>SUM(G87)</f>
        <v>3198.93</v>
      </c>
      <c r="H85" s="99">
        <f t="shared" ref="H85" si="20">SUM(G85/F85*100)</f>
        <v>79.537978413134127</v>
      </c>
    </row>
    <row r="86" spans="1:8" s="57" customFormat="1" ht="30" customHeight="1" x14ac:dyDescent="0.25">
      <c r="A86" s="176" t="s">
        <v>244</v>
      </c>
      <c r="B86" s="177"/>
      <c r="C86" s="178"/>
      <c r="D86" s="110" t="s">
        <v>245</v>
      </c>
      <c r="E86" s="130">
        <f>SUM(E87)</f>
        <v>4021.89</v>
      </c>
      <c r="F86" s="130">
        <f>SUM(F87)</f>
        <v>4021.89</v>
      </c>
      <c r="G86" s="130">
        <f t="shared" ref="G86" si="21">SUM(G87)</f>
        <v>3198.93</v>
      </c>
      <c r="H86" s="97"/>
    </row>
    <row r="87" spans="1:8" s="57" customFormat="1" ht="30" customHeight="1" x14ac:dyDescent="0.25">
      <c r="A87" s="58"/>
      <c r="B87" s="59">
        <v>32</v>
      </c>
      <c r="C87" s="60"/>
      <c r="D87" s="91" t="s">
        <v>147</v>
      </c>
      <c r="E87" s="130">
        <v>4021.89</v>
      </c>
      <c r="F87" s="130">
        <v>4021.89</v>
      </c>
      <c r="G87" s="140">
        <f>SUM(G88)</f>
        <v>3198.93</v>
      </c>
      <c r="H87" s="99">
        <f t="shared" ref="H87" si="22">SUM(G87/F87*100)</f>
        <v>79.537978413134127</v>
      </c>
    </row>
    <row r="88" spans="1:8" s="33" customFormat="1" ht="30" customHeight="1" x14ac:dyDescent="0.25">
      <c r="A88" s="182">
        <v>3212</v>
      </c>
      <c r="B88" s="182"/>
      <c r="C88" s="182"/>
      <c r="D88" s="92" t="s">
        <v>169</v>
      </c>
      <c r="E88" s="131"/>
      <c r="F88" s="131"/>
      <c r="G88" s="141">
        <v>3198.93</v>
      </c>
      <c r="H88" s="96"/>
    </row>
    <row r="89" spans="1:8" s="57" customFormat="1" ht="30" customHeight="1" x14ac:dyDescent="0.25">
      <c r="A89" s="173" t="s">
        <v>230</v>
      </c>
      <c r="B89" s="174"/>
      <c r="C89" s="175"/>
      <c r="D89" s="86" t="s">
        <v>231</v>
      </c>
      <c r="E89" s="130">
        <f>SUM(E91,E94,E96)</f>
        <v>1</v>
      </c>
      <c r="F89" s="130">
        <f>SUM(F91,F94,F96)</f>
        <v>1</v>
      </c>
      <c r="G89" s="130">
        <f>SUM(G91,G94,G96)</f>
        <v>0</v>
      </c>
      <c r="H89" s="99">
        <f t="shared" si="19"/>
        <v>0</v>
      </c>
    </row>
    <row r="90" spans="1:8" s="57" customFormat="1" ht="30" customHeight="1" x14ac:dyDescent="0.25">
      <c r="A90" s="176" t="s">
        <v>244</v>
      </c>
      <c r="B90" s="177"/>
      <c r="C90" s="178"/>
      <c r="D90" s="110" t="s">
        <v>245</v>
      </c>
      <c r="E90" s="130">
        <f>SUM(E91)</f>
        <v>1</v>
      </c>
      <c r="F90" s="130">
        <f>SUM(F91)</f>
        <v>1</v>
      </c>
      <c r="G90" s="130">
        <f>SUM(G91)</f>
        <v>0</v>
      </c>
      <c r="H90" s="97"/>
    </row>
    <row r="91" spans="1:8" s="57" customFormat="1" ht="30" customHeight="1" x14ac:dyDescent="0.25">
      <c r="A91" s="58"/>
      <c r="B91" s="59">
        <v>32</v>
      </c>
      <c r="C91" s="60"/>
      <c r="D91" s="91" t="s">
        <v>147</v>
      </c>
      <c r="E91" s="130">
        <v>1</v>
      </c>
      <c r="F91" s="130">
        <v>1</v>
      </c>
      <c r="G91" s="140">
        <f>SUM(G92)</f>
        <v>0</v>
      </c>
      <c r="H91" s="99">
        <f t="shared" ref="H91" si="23">SUM(G91/F91*100)</f>
        <v>0</v>
      </c>
    </row>
    <row r="92" spans="1:8" s="33" customFormat="1" ht="30" customHeight="1" x14ac:dyDescent="0.25">
      <c r="A92" s="182">
        <v>3211</v>
      </c>
      <c r="B92" s="182"/>
      <c r="C92" s="182"/>
      <c r="D92" s="92" t="s">
        <v>148</v>
      </c>
      <c r="E92" s="131"/>
      <c r="F92" s="131"/>
      <c r="G92" s="141">
        <v>0</v>
      </c>
      <c r="H92" s="96"/>
    </row>
    <row r="93" spans="1:8" s="57" customFormat="1" ht="30" customHeight="1" x14ac:dyDescent="0.25">
      <c r="A93" s="176" t="s">
        <v>232</v>
      </c>
      <c r="B93" s="177"/>
      <c r="C93" s="178"/>
      <c r="D93" s="87" t="s">
        <v>233</v>
      </c>
      <c r="E93" s="130">
        <f>SUM(E94,E96)</f>
        <v>0</v>
      </c>
      <c r="F93" s="130">
        <f>SUM(F94,F96)</f>
        <v>0</v>
      </c>
      <c r="G93" s="130">
        <f t="shared" ref="G93" si="24">SUM(G94,G96)</f>
        <v>0</v>
      </c>
      <c r="H93" s="97"/>
    </row>
    <row r="94" spans="1:8" s="57" customFormat="1" ht="30" customHeight="1" x14ac:dyDescent="0.25">
      <c r="A94" s="58"/>
      <c r="B94" s="59">
        <v>31</v>
      </c>
      <c r="C94" s="60"/>
      <c r="D94" s="91" t="s">
        <v>174</v>
      </c>
      <c r="E94" s="130">
        <v>0</v>
      </c>
      <c r="F94" s="130">
        <v>0</v>
      </c>
      <c r="G94" s="140">
        <f>SUM(G95)</f>
        <v>0</v>
      </c>
      <c r="H94" s="99">
        <v>0</v>
      </c>
    </row>
    <row r="95" spans="1:8" s="33" customFormat="1" ht="30" customHeight="1" x14ac:dyDescent="0.25">
      <c r="A95" s="182">
        <v>3121</v>
      </c>
      <c r="B95" s="182"/>
      <c r="C95" s="182"/>
      <c r="D95" s="92" t="s">
        <v>176</v>
      </c>
      <c r="E95" s="131"/>
      <c r="F95" s="131"/>
      <c r="G95" s="141">
        <v>0</v>
      </c>
      <c r="H95" s="96"/>
    </row>
    <row r="96" spans="1:8" s="57" customFormat="1" ht="30" customHeight="1" x14ac:dyDescent="0.25">
      <c r="A96" s="58"/>
      <c r="B96" s="59">
        <v>32</v>
      </c>
      <c r="C96" s="60"/>
      <c r="D96" s="91" t="s">
        <v>147</v>
      </c>
      <c r="E96" s="130">
        <v>0</v>
      </c>
      <c r="F96" s="130">
        <v>0</v>
      </c>
      <c r="G96" s="140">
        <f>SUM(G97)</f>
        <v>0</v>
      </c>
      <c r="H96" s="99">
        <v>0</v>
      </c>
    </row>
    <row r="97" spans="1:8" s="33" customFormat="1" ht="30" customHeight="1" x14ac:dyDescent="0.25">
      <c r="A97" s="182">
        <v>3211</v>
      </c>
      <c r="B97" s="182"/>
      <c r="C97" s="182"/>
      <c r="D97" s="92" t="s">
        <v>148</v>
      </c>
      <c r="E97" s="131"/>
      <c r="F97" s="131"/>
      <c r="G97" s="141">
        <v>0</v>
      </c>
      <c r="H97" s="96"/>
    </row>
    <row r="98" spans="1:8" s="57" customFormat="1" ht="30" customHeight="1" x14ac:dyDescent="0.25">
      <c r="A98" s="173" t="s">
        <v>287</v>
      </c>
      <c r="B98" s="174"/>
      <c r="C98" s="175"/>
      <c r="D98" s="109" t="s">
        <v>288</v>
      </c>
      <c r="E98" s="130">
        <f>SUM(E100,E104)</f>
        <v>13302.539999999999</v>
      </c>
      <c r="F98" s="130">
        <f>SUM(F100,F104)</f>
        <v>13302.539999999999</v>
      </c>
      <c r="G98" s="130">
        <f>SUM(G100,G104)</f>
        <v>13083.42</v>
      </c>
      <c r="H98" s="99">
        <f t="shared" ref="H98" si="25">SUM(G98/F98*100)</f>
        <v>98.352795781858205</v>
      </c>
    </row>
    <row r="99" spans="1:8" s="57" customFormat="1" ht="30" customHeight="1" x14ac:dyDescent="0.25">
      <c r="A99" s="176" t="s">
        <v>244</v>
      </c>
      <c r="B99" s="177"/>
      <c r="C99" s="178"/>
      <c r="D99" s="110" t="s">
        <v>245</v>
      </c>
      <c r="E99" s="130">
        <f>SUM(E100,E104)</f>
        <v>13302.539999999999</v>
      </c>
      <c r="F99" s="130">
        <f>SUM(F100,F104)</f>
        <v>13302.539999999999</v>
      </c>
      <c r="G99" s="130">
        <f>SUM(G100,G104)</f>
        <v>13083.42</v>
      </c>
      <c r="H99" s="97"/>
    </row>
    <row r="100" spans="1:8" s="57" customFormat="1" ht="30" customHeight="1" x14ac:dyDescent="0.25">
      <c r="A100" s="58"/>
      <c r="B100" s="59">
        <v>31</v>
      </c>
      <c r="C100" s="60"/>
      <c r="D100" s="91" t="s">
        <v>174</v>
      </c>
      <c r="E100" s="130">
        <v>11880.81</v>
      </c>
      <c r="F100" s="130">
        <v>11880.81</v>
      </c>
      <c r="G100" s="140">
        <f>SUM(G101:G103)</f>
        <v>11880.81</v>
      </c>
      <c r="H100" s="99">
        <f t="shared" ref="H100" si="26">SUM(G100/F100*100)</f>
        <v>100</v>
      </c>
    </row>
    <row r="101" spans="1:8" s="33" customFormat="1" ht="30" customHeight="1" x14ac:dyDescent="0.25">
      <c r="A101" s="182">
        <v>3111</v>
      </c>
      <c r="B101" s="182"/>
      <c r="C101" s="182"/>
      <c r="D101" s="92" t="s">
        <v>175</v>
      </c>
      <c r="E101" s="131"/>
      <c r="F101" s="131"/>
      <c r="G101" s="141">
        <v>9597.25</v>
      </c>
      <c r="H101" s="96"/>
    </row>
    <row r="102" spans="1:8" s="33" customFormat="1" ht="30" customHeight="1" x14ac:dyDescent="0.25">
      <c r="A102" s="182">
        <v>3121</v>
      </c>
      <c r="B102" s="182"/>
      <c r="C102" s="182"/>
      <c r="D102" s="92" t="s">
        <v>176</v>
      </c>
      <c r="E102" s="131"/>
      <c r="F102" s="131"/>
      <c r="G102" s="141">
        <v>700</v>
      </c>
      <c r="H102" s="96"/>
    </row>
    <row r="103" spans="1:8" s="33" customFormat="1" ht="30" customHeight="1" x14ac:dyDescent="0.25">
      <c r="A103" s="182">
        <v>3132</v>
      </c>
      <c r="B103" s="182"/>
      <c r="C103" s="182"/>
      <c r="D103" s="92" t="s">
        <v>177</v>
      </c>
      <c r="E103" s="131"/>
      <c r="F103" s="131"/>
      <c r="G103" s="141">
        <v>1583.56</v>
      </c>
      <c r="H103" s="96"/>
    </row>
    <row r="104" spans="1:8" s="33" customFormat="1" ht="30" customHeight="1" x14ac:dyDescent="0.25">
      <c r="A104" s="58"/>
      <c r="B104" s="59">
        <v>32</v>
      </c>
      <c r="C104" s="60"/>
      <c r="D104" s="91" t="s">
        <v>147</v>
      </c>
      <c r="E104" s="131">
        <v>1421.73</v>
      </c>
      <c r="F104" s="131">
        <v>1421.73</v>
      </c>
      <c r="G104" s="140">
        <f>SUM(G105:G106)</f>
        <v>1202.6099999999999</v>
      </c>
      <c r="H104" s="99">
        <f t="shared" ref="H104" si="27">SUM(G104/F104*100)</f>
        <v>84.58779093076744</v>
      </c>
    </row>
    <row r="105" spans="1:8" s="33" customFormat="1" ht="30" customHeight="1" x14ac:dyDescent="0.25">
      <c r="A105" s="182">
        <v>3212</v>
      </c>
      <c r="B105" s="182"/>
      <c r="C105" s="182"/>
      <c r="D105" s="92" t="s">
        <v>169</v>
      </c>
      <c r="E105" s="131"/>
      <c r="F105" s="131"/>
      <c r="G105" s="141">
        <v>1142.6099999999999</v>
      </c>
      <c r="H105" s="96"/>
    </row>
    <row r="106" spans="1:8" s="33" customFormat="1" ht="30" customHeight="1" x14ac:dyDescent="0.25">
      <c r="A106" s="182">
        <v>3236</v>
      </c>
      <c r="B106" s="182"/>
      <c r="C106" s="182"/>
      <c r="D106" s="92" t="s">
        <v>171</v>
      </c>
      <c r="E106" s="131"/>
      <c r="F106" s="131"/>
      <c r="G106" s="141">
        <v>60</v>
      </c>
      <c r="H106" s="96"/>
    </row>
    <row r="107" spans="1:8" s="57" customFormat="1" ht="30" customHeight="1" x14ac:dyDescent="0.25">
      <c r="A107" s="173" t="s">
        <v>289</v>
      </c>
      <c r="B107" s="174"/>
      <c r="C107" s="175"/>
      <c r="D107" s="109" t="s">
        <v>290</v>
      </c>
      <c r="E107" s="130">
        <f>SUM(E109,E111,E113)</f>
        <v>2875.59</v>
      </c>
      <c r="F107" s="130">
        <f>SUM(F109,F111,F113)</f>
        <v>2875.59</v>
      </c>
      <c r="G107" s="130">
        <f>SUM(G109,G111,G113)</f>
        <v>2875.59</v>
      </c>
      <c r="H107" s="99">
        <f t="shared" ref="H107" si="28">SUM(G107/F107*100)</f>
        <v>100</v>
      </c>
    </row>
    <row r="108" spans="1:8" s="57" customFormat="1" ht="30" customHeight="1" x14ac:dyDescent="0.25">
      <c r="A108" s="176" t="s">
        <v>226</v>
      </c>
      <c r="B108" s="177"/>
      <c r="C108" s="178"/>
      <c r="D108" s="110" t="s">
        <v>227</v>
      </c>
      <c r="E108" s="130">
        <f>SUM(E109,E111,E113)</f>
        <v>2875.59</v>
      </c>
      <c r="F108" s="130">
        <f>SUM(F109,F111,F113)</f>
        <v>2875.59</v>
      </c>
      <c r="G108" s="130">
        <f>SUM(G109,G111,G113)</f>
        <v>2875.59</v>
      </c>
      <c r="H108" s="97"/>
    </row>
    <row r="109" spans="1:8" s="57" customFormat="1" ht="30" customHeight="1" x14ac:dyDescent="0.25">
      <c r="A109" s="58"/>
      <c r="B109" s="59">
        <v>32</v>
      </c>
      <c r="C109" s="60"/>
      <c r="D109" s="91" t="s">
        <v>147</v>
      </c>
      <c r="E109" s="130">
        <v>65</v>
      </c>
      <c r="F109" s="130">
        <v>65</v>
      </c>
      <c r="G109" s="140">
        <f>SUM(G110)</f>
        <v>65</v>
      </c>
      <c r="H109" s="99">
        <f t="shared" ref="H109" si="29">SUM(G109/F109*100)</f>
        <v>100</v>
      </c>
    </row>
    <row r="110" spans="1:8" s="33" customFormat="1" ht="30" customHeight="1" x14ac:dyDescent="0.25">
      <c r="A110" s="182">
        <v>3222</v>
      </c>
      <c r="B110" s="182"/>
      <c r="C110" s="182"/>
      <c r="D110" s="92" t="s">
        <v>151</v>
      </c>
      <c r="E110" s="131"/>
      <c r="F110" s="131"/>
      <c r="G110" s="141">
        <v>65</v>
      </c>
      <c r="H110" s="96"/>
    </row>
    <row r="111" spans="1:8" s="33" customFormat="1" ht="38.25" x14ac:dyDescent="0.25">
      <c r="A111" s="58"/>
      <c r="B111" s="59">
        <v>37</v>
      </c>
      <c r="C111" s="60"/>
      <c r="D111" s="91" t="s">
        <v>291</v>
      </c>
      <c r="E111" s="131">
        <v>110.59</v>
      </c>
      <c r="F111" s="131">
        <v>110.59</v>
      </c>
      <c r="G111" s="140">
        <f>SUM(G112)</f>
        <v>110.59</v>
      </c>
      <c r="H111" s="99">
        <f t="shared" ref="H111:H115" si="30">SUM(G111/F111*100)</f>
        <v>100</v>
      </c>
    </row>
    <row r="112" spans="1:8" s="33" customFormat="1" ht="30" customHeight="1" x14ac:dyDescent="0.25">
      <c r="A112" s="182">
        <v>3722</v>
      </c>
      <c r="B112" s="182"/>
      <c r="C112" s="182"/>
      <c r="D112" s="92" t="s">
        <v>304</v>
      </c>
      <c r="E112" s="131"/>
      <c r="F112" s="131"/>
      <c r="G112" s="141">
        <v>110.59</v>
      </c>
      <c r="H112" s="96"/>
    </row>
    <row r="113" spans="1:8" s="33" customFormat="1" ht="30" customHeight="1" x14ac:dyDescent="0.25">
      <c r="A113" s="58"/>
      <c r="B113" s="59">
        <v>42</v>
      </c>
      <c r="C113" s="60"/>
      <c r="D113" s="91" t="s">
        <v>180</v>
      </c>
      <c r="E113" s="131">
        <v>2700</v>
      </c>
      <c r="F113" s="131">
        <v>2700</v>
      </c>
      <c r="G113" s="140">
        <f>SUM(G114)</f>
        <v>2700</v>
      </c>
      <c r="H113" s="99">
        <f t="shared" si="30"/>
        <v>100</v>
      </c>
    </row>
    <row r="114" spans="1:8" s="33" customFormat="1" ht="30" customHeight="1" x14ac:dyDescent="0.25">
      <c r="A114" s="182">
        <v>4227</v>
      </c>
      <c r="B114" s="182"/>
      <c r="C114" s="182"/>
      <c r="D114" s="92" t="s">
        <v>182</v>
      </c>
      <c r="E114" s="131"/>
      <c r="F114" s="131"/>
      <c r="G114" s="141">
        <v>2700</v>
      </c>
      <c r="H114" s="96"/>
    </row>
    <row r="115" spans="1:8" s="57" customFormat="1" ht="30" customHeight="1" x14ac:dyDescent="0.25">
      <c r="A115" s="173" t="s">
        <v>234</v>
      </c>
      <c r="B115" s="174"/>
      <c r="C115" s="175"/>
      <c r="D115" s="86" t="s">
        <v>235</v>
      </c>
      <c r="E115" s="130">
        <f>SUM(E117)</f>
        <v>2654</v>
      </c>
      <c r="F115" s="130">
        <f>SUM(F117)</f>
        <v>2654</v>
      </c>
      <c r="G115" s="130">
        <f>SUM(G117)</f>
        <v>2654</v>
      </c>
      <c r="H115" s="99">
        <f t="shared" si="30"/>
        <v>100</v>
      </c>
    </row>
    <row r="116" spans="1:8" s="57" customFormat="1" ht="30" customHeight="1" x14ac:dyDescent="0.25">
      <c r="A116" s="176" t="s">
        <v>236</v>
      </c>
      <c r="B116" s="177"/>
      <c r="C116" s="178"/>
      <c r="D116" s="87" t="s">
        <v>237</v>
      </c>
      <c r="E116" s="130">
        <f>SUM(E117)</f>
        <v>2654</v>
      </c>
      <c r="F116" s="130">
        <f>SUM(F117)</f>
        <v>2654</v>
      </c>
      <c r="G116" s="130">
        <f t="shared" ref="G116" si="31">SUM(G117)</f>
        <v>2654</v>
      </c>
      <c r="H116" s="97"/>
    </row>
    <row r="117" spans="1:8" s="57" customFormat="1" ht="30" customHeight="1" x14ac:dyDescent="0.25">
      <c r="A117" s="58"/>
      <c r="B117" s="59">
        <v>32</v>
      </c>
      <c r="C117" s="60"/>
      <c r="D117" s="91" t="s">
        <v>147</v>
      </c>
      <c r="E117" s="130">
        <v>2654</v>
      </c>
      <c r="F117" s="130">
        <v>2654</v>
      </c>
      <c r="G117" s="140">
        <f>SUM(G118:G123)</f>
        <v>2654</v>
      </c>
      <c r="H117" s="99">
        <f t="shared" ref="H117" si="32">SUM(G117/F117*100)</f>
        <v>100</v>
      </c>
    </row>
    <row r="118" spans="1:8" s="33" customFormat="1" ht="30" customHeight="1" x14ac:dyDescent="0.25">
      <c r="A118" s="182">
        <v>3222</v>
      </c>
      <c r="B118" s="182"/>
      <c r="C118" s="182"/>
      <c r="D118" s="92" t="s">
        <v>151</v>
      </c>
      <c r="E118" s="131"/>
      <c r="F118" s="131"/>
      <c r="G118" s="141">
        <v>1153.25</v>
      </c>
      <c r="H118" s="96"/>
    </row>
    <row r="119" spans="1:8" s="33" customFormat="1" ht="30" customHeight="1" x14ac:dyDescent="0.25">
      <c r="A119" s="182">
        <v>3225</v>
      </c>
      <c r="B119" s="182"/>
      <c r="C119" s="182"/>
      <c r="D119" s="92" t="s">
        <v>153</v>
      </c>
      <c r="E119" s="131"/>
      <c r="F119" s="131"/>
      <c r="G119" s="141">
        <v>0</v>
      </c>
      <c r="H119" s="96"/>
    </row>
    <row r="120" spans="1:8" s="33" customFormat="1" ht="30" customHeight="1" x14ac:dyDescent="0.25">
      <c r="A120" s="182">
        <v>3231</v>
      </c>
      <c r="B120" s="182"/>
      <c r="C120" s="182"/>
      <c r="D120" s="92" t="s">
        <v>155</v>
      </c>
      <c r="E120" s="131"/>
      <c r="F120" s="131"/>
      <c r="G120" s="141">
        <v>0</v>
      </c>
      <c r="H120" s="96"/>
    </row>
    <row r="121" spans="1:8" s="33" customFormat="1" ht="30" customHeight="1" x14ac:dyDescent="0.25">
      <c r="A121" s="182">
        <v>3237</v>
      </c>
      <c r="B121" s="182"/>
      <c r="C121" s="182"/>
      <c r="D121" s="92" t="s">
        <v>160</v>
      </c>
      <c r="E121" s="131"/>
      <c r="F121" s="131"/>
      <c r="G121" s="141">
        <v>413.99</v>
      </c>
      <c r="H121" s="96"/>
    </row>
    <row r="122" spans="1:8" s="33" customFormat="1" ht="30" customHeight="1" x14ac:dyDescent="0.25">
      <c r="A122" s="182">
        <v>3239</v>
      </c>
      <c r="B122" s="182"/>
      <c r="C122" s="182"/>
      <c r="D122" s="92" t="s">
        <v>162</v>
      </c>
      <c r="E122" s="131"/>
      <c r="F122" s="131"/>
      <c r="G122" s="141">
        <v>1086.76</v>
      </c>
      <c r="H122" s="96"/>
    </row>
    <row r="123" spans="1:8" s="33" customFormat="1" ht="30" customHeight="1" x14ac:dyDescent="0.25">
      <c r="A123" s="182">
        <v>3293</v>
      </c>
      <c r="B123" s="182"/>
      <c r="C123" s="182"/>
      <c r="D123" s="92" t="s">
        <v>163</v>
      </c>
      <c r="E123" s="131"/>
      <c r="F123" s="131"/>
      <c r="G123" s="141">
        <v>0</v>
      </c>
      <c r="H123" s="96"/>
    </row>
    <row r="124" spans="1:8" s="57" customFormat="1" ht="30" customHeight="1" x14ac:dyDescent="0.25">
      <c r="A124" s="173" t="s">
        <v>238</v>
      </c>
      <c r="B124" s="174"/>
      <c r="C124" s="175"/>
      <c r="D124" s="86" t="s">
        <v>239</v>
      </c>
      <c r="E124" s="130">
        <f>SUM(E126)</f>
        <v>436.88</v>
      </c>
      <c r="F124" s="130">
        <f>SUM(F126)</f>
        <v>436.88</v>
      </c>
      <c r="G124" s="130">
        <f>SUM(G126)</f>
        <v>246.89000000000001</v>
      </c>
      <c r="H124" s="99">
        <f t="shared" ref="H124" si="33">SUM(G124/F124*100)</f>
        <v>56.512085698590006</v>
      </c>
    </row>
    <row r="125" spans="1:8" s="57" customFormat="1" ht="30" customHeight="1" x14ac:dyDescent="0.25">
      <c r="A125" s="176" t="s">
        <v>240</v>
      </c>
      <c r="B125" s="177"/>
      <c r="C125" s="178"/>
      <c r="D125" s="90" t="s">
        <v>241</v>
      </c>
      <c r="E125" s="130">
        <f>SUM(E126)</f>
        <v>436.88</v>
      </c>
      <c r="F125" s="130">
        <f>SUM(F126)</f>
        <v>436.88</v>
      </c>
      <c r="G125" s="130">
        <f t="shared" ref="G125" si="34">SUM(G126)</f>
        <v>246.89000000000001</v>
      </c>
      <c r="H125" s="97"/>
    </row>
    <row r="126" spans="1:8" s="57" customFormat="1" ht="30" customHeight="1" x14ac:dyDescent="0.25">
      <c r="A126" s="58"/>
      <c r="B126" s="59">
        <v>32</v>
      </c>
      <c r="C126" s="60"/>
      <c r="D126" s="91" t="s">
        <v>147</v>
      </c>
      <c r="E126" s="130">
        <v>436.88</v>
      </c>
      <c r="F126" s="130">
        <v>436.88</v>
      </c>
      <c r="G126" s="140">
        <f>SUM(G127:G130)</f>
        <v>246.89000000000001</v>
      </c>
      <c r="H126" s="99">
        <f t="shared" ref="H126" si="35">SUM(G126/F126*100)</f>
        <v>56.512085698590006</v>
      </c>
    </row>
    <row r="127" spans="1:8" s="33" customFormat="1" ht="30" customHeight="1" x14ac:dyDescent="0.25">
      <c r="A127" s="179">
        <v>3211</v>
      </c>
      <c r="B127" s="180"/>
      <c r="C127" s="181"/>
      <c r="D127" s="92" t="s">
        <v>148</v>
      </c>
      <c r="E127" s="131"/>
      <c r="F127" s="131"/>
      <c r="G127" s="141">
        <v>81.900000000000006</v>
      </c>
      <c r="H127" s="96"/>
    </row>
    <row r="128" spans="1:8" s="33" customFormat="1" ht="30" customHeight="1" x14ac:dyDescent="0.25">
      <c r="A128" s="179">
        <v>3225</v>
      </c>
      <c r="B128" s="180"/>
      <c r="C128" s="181"/>
      <c r="D128" s="92" t="s">
        <v>153</v>
      </c>
      <c r="E128" s="131"/>
      <c r="F128" s="131"/>
      <c r="G128" s="141">
        <v>164.99</v>
      </c>
      <c r="H128" s="96"/>
    </row>
    <row r="129" spans="1:8" s="33" customFormat="1" ht="30" customHeight="1" x14ac:dyDescent="0.25">
      <c r="A129" s="179">
        <v>3237</v>
      </c>
      <c r="B129" s="180"/>
      <c r="C129" s="181"/>
      <c r="D129" s="92" t="s">
        <v>160</v>
      </c>
      <c r="E129" s="131"/>
      <c r="F129" s="131"/>
      <c r="G129" s="141">
        <v>0</v>
      </c>
      <c r="H129" s="96"/>
    </row>
    <row r="130" spans="1:8" s="33" customFormat="1" ht="30" customHeight="1" x14ac:dyDescent="0.25">
      <c r="A130" s="179">
        <v>3293</v>
      </c>
      <c r="B130" s="180"/>
      <c r="C130" s="181"/>
      <c r="D130" s="92" t="s">
        <v>163</v>
      </c>
      <c r="E130" s="131"/>
      <c r="F130" s="131"/>
      <c r="G130" s="141">
        <v>0</v>
      </c>
      <c r="H130" s="96"/>
    </row>
    <row r="131" spans="1:8" s="57" customFormat="1" ht="30" customHeight="1" x14ac:dyDescent="0.25">
      <c r="A131" s="173" t="s">
        <v>242</v>
      </c>
      <c r="B131" s="174"/>
      <c r="C131" s="175"/>
      <c r="D131" s="86" t="s">
        <v>243</v>
      </c>
      <c r="E131" s="130">
        <f>SUM(E133,E135)</f>
        <v>1600</v>
      </c>
      <c r="F131" s="130">
        <f>SUM(F133,F135)</f>
        <v>1600</v>
      </c>
      <c r="G131" s="130">
        <f>SUM(G133,G135)</f>
        <v>1600</v>
      </c>
      <c r="H131" s="99">
        <f t="shared" ref="H131" si="36">SUM(G131/F131*100)</f>
        <v>100</v>
      </c>
    </row>
    <row r="132" spans="1:8" s="57" customFormat="1" ht="30" customHeight="1" x14ac:dyDescent="0.25">
      <c r="A132" s="176" t="s">
        <v>244</v>
      </c>
      <c r="B132" s="177"/>
      <c r="C132" s="178"/>
      <c r="D132" s="87" t="s">
        <v>245</v>
      </c>
      <c r="E132" s="130">
        <f>SUM(E133,E135)</f>
        <v>1600</v>
      </c>
      <c r="F132" s="130">
        <f>SUM(F133,F135)</f>
        <v>1600</v>
      </c>
      <c r="G132" s="130">
        <f>SUM(G133,G135)</f>
        <v>1600</v>
      </c>
      <c r="H132" s="97"/>
    </row>
    <row r="133" spans="1:8" s="57" customFormat="1" ht="30" customHeight="1" x14ac:dyDescent="0.25">
      <c r="A133" s="58"/>
      <c r="B133" s="59">
        <v>32</v>
      </c>
      <c r="C133" s="60"/>
      <c r="D133" s="91" t="s">
        <v>147</v>
      </c>
      <c r="E133" s="130">
        <v>67.5</v>
      </c>
      <c r="F133" s="130">
        <v>67.5</v>
      </c>
      <c r="G133" s="140">
        <f>SUM(G134)</f>
        <v>67.5</v>
      </c>
      <c r="H133" s="99">
        <f t="shared" ref="H133" si="37">SUM(G133/F133*100)</f>
        <v>100</v>
      </c>
    </row>
    <row r="134" spans="1:8" s="33" customFormat="1" ht="30" customHeight="1" x14ac:dyDescent="0.25">
      <c r="A134" s="179">
        <v>3222</v>
      </c>
      <c r="B134" s="180"/>
      <c r="C134" s="181"/>
      <c r="D134" s="92" t="s">
        <v>151</v>
      </c>
      <c r="E134" s="131"/>
      <c r="F134" s="131"/>
      <c r="G134" s="141">
        <v>67.5</v>
      </c>
      <c r="H134" s="96"/>
    </row>
    <row r="135" spans="1:8" s="33" customFormat="1" ht="30" customHeight="1" x14ac:dyDescent="0.25">
      <c r="A135" s="58"/>
      <c r="B135" s="59">
        <v>42</v>
      </c>
      <c r="C135" s="60"/>
      <c r="D135" s="91" t="s">
        <v>180</v>
      </c>
      <c r="E135" s="131">
        <v>1532.5</v>
      </c>
      <c r="F135" s="131">
        <v>1532.5</v>
      </c>
      <c r="G135" s="140">
        <f>SUM(G136)</f>
        <v>1532.5</v>
      </c>
      <c r="H135" s="96"/>
    </row>
    <row r="136" spans="1:8" s="33" customFormat="1" ht="30" customHeight="1" x14ac:dyDescent="0.25">
      <c r="A136" s="179">
        <v>4227</v>
      </c>
      <c r="B136" s="180"/>
      <c r="C136" s="181"/>
      <c r="D136" s="92" t="s">
        <v>182</v>
      </c>
      <c r="E136" s="131"/>
      <c r="F136" s="131"/>
      <c r="G136" s="141">
        <v>1532.5</v>
      </c>
      <c r="H136" s="96"/>
    </row>
    <row r="137" spans="1:8" s="57" customFormat="1" ht="30" customHeight="1" x14ac:dyDescent="0.25">
      <c r="A137" s="173" t="s">
        <v>300</v>
      </c>
      <c r="B137" s="174"/>
      <c r="C137" s="175"/>
      <c r="D137" s="109" t="s">
        <v>229</v>
      </c>
      <c r="E137" s="130">
        <f>SUM(E138,E142,E146)</f>
        <v>1772.33</v>
      </c>
      <c r="F137" s="130">
        <f>SUM(F138,F142,F146)</f>
        <v>1772.33</v>
      </c>
      <c r="G137" s="130">
        <f>SUM(G138,G142,G146)</f>
        <v>1172.33</v>
      </c>
      <c r="H137" s="99">
        <f t="shared" ref="H137" si="38">SUM(G137/F137*100)</f>
        <v>66.146259443783038</v>
      </c>
    </row>
    <row r="138" spans="1:8" s="57" customFormat="1" ht="30" customHeight="1" x14ac:dyDescent="0.25">
      <c r="A138" s="173" t="s">
        <v>246</v>
      </c>
      <c r="B138" s="174"/>
      <c r="C138" s="175"/>
      <c r="D138" s="86" t="s">
        <v>247</v>
      </c>
      <c r="E138" s="130">
        <f>SUM(E140)</f>
        <v>380.03</v>
      </c>
      <c r="F138" s="130">
        <f>SUM(F140)</f>
        <v>380.03</v>
      </c>
      <c r="G138" s="130">
        <f>SUM(G140)</f>
        <v>380.03</v>
      </c>
      <c r="H138" s="99">
        <f t="shared" ref="H138" si="39">SUM(G138/F138*100)</f>
        <v>100</v>
      </c>
    </row>
    <row r="139" spans="1:8" s="57" customFormat="1" ht="38.25" x14ac:dyDescent="0.25">
      <c r="A139" s="176" t="s">
        <v>248</v>
      </c>
      <c r="B139" s="177"/>
      <c r="C139" s="178"/>
      <c r="D139" s="87" t="s">
        <v>249</v>
      </c>
      <c r="E139" s="130">
        <f>SUM(E140)</f>
        <v>380.03</v>
      </c>
      <c r="F139" s="130">
        <f>SUM(F140)</f>
        <v>380.03</v>
      </c>
      <c r="G139" s="130">
        <f t="shared" ref="G139" si="40">SUM(G140)</f>
        <v>380.03</v>
      </c>
      <c r="H139" s="97"/>
    </row>
    <row r="140" spans="1:8" s="57" customFormat="1" ht="30" customHeight="1" x14ac:dyDescent="0.25">
      <c r="A140" s="58"/>
      <c r="B140" s="59">
        <v>38</v>
      </c>
      <c r="C140" s="60"/>
      <c r="D140" s="91" t="s">
        <v>178</v>
      </c>
      <c r="E140" s="130">
        <v>380.03</v>
      </c>
      <c r="F140" s="130">
        <v>380.03</v>
      </c>
      <c r="G140" s="140">
        <f>SUM(G141)</f>
        <v>380.03</v>
      </c>
      <c r="H140" s="99">
        <f t="shared" ref="H140" si="41">SUM(G140/F140*100)</f>
        <v>100</v>
      </c>
    </row>
    <row r="141" spans="1:8" s="33" customFormat="1" ht="30" customHeight="1" x14ac:dyDescent="0.25">
      <c r="A141" s="179">
        <v>3812</v>
      </c>
      <c r="B141" s="180"/>
      <c r="C141" s="181"/>
      <c r="D141" s="92" t="s">
        <v>179</v>
      </c>
      <c r="E141" s="131"/>
      <c r="F141" s="131"/>
      <c r="G141" s="141">
        <v>380.03</v>
      </c>
      <c r="H141" s="96"/>
    </row>
    <row r="142" spans="1:8" s="57" customFormat="1" ht="30" customHeight="1" x14ac:dyDescent="0.25">
      <c r="A142" s="173" t="s">
        <v>292</v>
      </c>
      <c r="B142" s="174"/>
      <c r="C142" s="175"/>
      <c r="D142" s="109" t="s">
        <v>293</v>
      </c>
      <c r="E142" s="130">
        <f>SUM(E144)</f>
        <v>792.3</v>
      </c>
      <c r="F142" s="130">
        <f>SUM(F144)</f>
        <v>792.3</v>
      </c>
      <c r="G142" s="130">
        <f>SUM(G144)</f>
        <v>792.3</v>
      </c>
      <c r="H142" s="99">
        <f t="shared" ref="H142" si="42">SUM(G142/F142*100)</f>
        <v>100</v>
      </c>
    </row>
    <row r="143" spans="1:8" s="57" customFormat="1" ht="38.25" customHeight="1" x14ac:dyDescent="0.25">
      <c r="A143" s="176" t="s">
        <v>244</v>
      </c>
      <c r="B143" s="177"/>
      <c r="C143" s="178"/>
      <c r="D143" s="110" t="s">
        <v>245</v>
      </c>
      <c r="E143" s="130">
        <f>SUM(E144)</f>
        <v>792.3</v>
      </c>
      <c r="F143" s="130">
        <f>SUM(F144)</f>
        <v>792.3</v>
      </c>
      <c r="G143" s="130">
        <f t="shared" ref="G143" si="43">SUM(G144)</f>
        <v>792.3</v>
      </c>
      <c r="H143" s="97"/>
    </row>
    <row r="144" spans="1:8" s="57" customFormat="1" ht="30" customHeight="1" x14ac:dyDescent="0.25">
      <c r="A144" s="58"/>
      <c r="B144" s="59">
        <v>32</v>
      </c>
      <c r="C144" s="60"/>
      <c r="D144" s="91" t="s">
        <v>147</v>
      </c>
      <c r="E144" s="130">
        <v>792.3</v>
      </c>
      <c r="F144" s="130">
        <v>792.3</v>
      </c>
      <c r="G144" s="140">
        <f>SUM(G145)</f>
        <v>792.3</v>
      </c>
      <c r="H144" s="99">
        <f t="shared" ref="H144" si="44">SUM(G144/F144*100)</f>
        <v>100</v>
      </c>
    </row>
    <row r="145" spans="1:8" s="33" customFormat="1" ht="30" customHeight="1" x14ac:dyDescent="0.25">
      <c r="A145" s="179">
        <v>3235</v>
      </c>
      <c r="B145" s="180"/>
      <c r="C145" s="181"/>
      <c r="D145" s="92" t="s">
        <v>159</v>
      </c>
      <c r="E145" s="131"/>
      <c r="F145" s="131"/>
      <c r="G145" s="141">
        <v>792.3</v>
      </c>
      <c r="H145" s="96"/>
    </row>
    <row r="146" spans="1:8" s="57" customFormat="1" ht="30" customHeight="1" x14ac:dyDescent="0.25">
      <c r="A146" s="173" t="s">
        <v>294</v>
      </c>
      <c r="B146" s="174"/>
      <c r="C146" s="175"/>
      <c r="D146" s="109" t="s">
        <v>295</v>
      </c>
      <c r="E146" s="130">
        <f>SUM(E148)</f>
        <v>600</v>
      </c>
      <c r="F146" s="130">
        <f>SUM(F148)</f>
        <v>600</v>
      </c>
      <c r="G146" s="130">
        <f>SUM(G148)</f>
        <v>0</v>
      </c>
      <c r="H146" s="99">
        <f t="shared" ref="H146" si="45">SUM(G146/F146*100)</f>
        <v>0</v>
      </c>
    </row>
    <row r="147" spans="1:8" s="57" customFormat="1" ht="38.25" customHeight="1" x14ac:dyDescent="0.25">
      <c r="A147" s="176" t="s">
        <v>244</v>
      </c>
      <c r="B147" s="177"/>
      <c r="C147" s="178"/>
      <c r="D147" s="110" t="s">
        <v>245</v>
      </c>
      <c r="E147" s="130">
        <f>SUM(E148)</f>
        <v>600</v>
      </c>
      <c r="F147" s="130">
        <f>SUM(F148)</f>
        <v>600</v>
      </c>
      <c r="G147" s="130">
        <f t="shared" ref="G147" si="46">SUM(G148)</f>
        <v>0</v>
      </c>
      <c r="H147" s="97"/>
    </row>
    <row r="148" spans="1:8" s="57" customFormat="1" ht="30" customHeight="1" x14ac:dyDescent="0.25">
      <c r="A148" s="58"/>
      <c r="B148" s="59">
        <v>32</v>
      </c>
      <c r="C148" s="60"/>
      <c r="D148" s="91" t="s">
        <v>147</v>
      </c>
      <c r="E148" s="130">
        <v>600</v>
      </c>
      <c r="F148" s="130">
        <v>600</v>
      </c>
      <c r="G148" s="140">
        <f>SUM(G149:G151)</f>
        <v>0</v>
      </c>
      <c r="H148" s="99">
        <f t="shared" ref="H148" si="47">SUM(G148/F148*100)</f>
        <v>0</v>
      </c>
    </row>
    <row r="149" spans="1:8" s="33" customFormat="1" ht="30" customHeight="1" x14ac:dyDescent="0.25">
      <c r="A149" s="179">
        <v>3225</v>
      </c>
      <c r="B149" s="180"/>
      <c r="C149" s="181"/>
      <c r="D149" s="92" t="s">
        <v>153</v>
      </c>
      <c r="E149" s="131"/>
      <c r="F149" s="131"/>
      <c r="G149" s="141">
        <v>0</v>
      </c>
      <c r="H149" s="96"/>
    </row>
    <row r="150" spans="1:8" s="33" customFormat="1" ht="30" customHeight="1" x14ac:dyDescent="0.25">
      <c r="A150" s="179">
        <v>3237</v>
      </c>
      <c r="B150" s="180"/>
      <c r="C150" s="181"/>
      <c r="D150" s="92" t="s">
        <v>160</v>
      </c>
      <c r="E150" s="131"/>
      <c r="F150" s="131"/>
      <c r="G150" s="141">
        <v>0</v>
      </c>
      <c r="H150" s="96"/>
    </row>
    <row r="151" spans="1:8" s="33" customFormat="1" ht="30" customHeight="1" x14ac:dyDescent="0.25">
      <c r="A151" s="179">
        <v>3295</v>
      </c>
      <c r="B151" s="180"/>
      <c r="C151" s="181"/>
      <c r="D151" s="92" t="s">
        <v>165</v>
      </c>
      <c r="E151" s="131"/>
      <c r="F151" s="131"/>
      <c r="G151" s="141">
        <v>0</v>
      </c>
      <c r="H151" s="96"/>
    </row>
    <row r="152" spans="1:8" s="57" customFormat="1" ht="30" customHeight="1" x14ac:dyDescent="0.25">
      <c r="A152" s="173" t="s">
        <v>250</v>
      </c>
      <c r="B152" s="174"/>
      <c r="C152" s="175"/>
      <c r="D152" s="86" t="s">
        <v>251</v>
      </c>
      <c r="E152" s="130">
        <f>SUM(E153)</f>
        <v>3695</v>
      </c>
      <c r="F152" s="130">
        <f>SUM(F153)</f>
        <v>3695</v>
      </c>
      <c r="G152" s="130">
        <f>SUM(G153)</f>
        <v>3695</v>
      </c>
      <c r="H152" s="99">
        <f t="shared" ref="H152:H153" si="48">SUM(G152/F152*100)</f>
        <v>100</v>
      </c>
    </row>
    <row r="153" spans="1:8" s="57" customFormat="1" ht="30" customHeight="1" x14ac:dyDescent="0.25">
      <c r="A153" s="173" t="s">
        <v>252</v>
      </c>
      <c r="B153" s="174"/>
      <c r="C153" s="175"/>
      <c r="D153" s="86" t="s">
        <v>253</v>
      </c>
      <c r="E153" s="130">
        <f>SUM(E155)</f>
        <v>3695</v>
      </c>
      <c r="F153" s="130">
        <f>SUM(F155)</f>
        <v>3695</v>
      </c>
      <c r="G153" s="130">
        <f>SUM(G155)</f>
        <v>3695</v>
      </c>
      <c r="H153" s="99">
        <f t="shared" si="48"/>
        <v>100</v>
      </c>
    </row>
    <row r="154" spans="1:8" s="57" customFormat="1" ht="30" customHeight="1" x14ac:dyDescent="0.25">
      <c r="A154" s="176" t="s">
        <v>212</v>
      </c>
      <c r="B154" s="177"/>
      <c r="C154" s="178"/>
      <c r="D154" s="87" t="s">
        <v>213</v>
      </c>
      <c r="E154" s="130">
        <f>SUM(E155)</f>
        <v>3695</v>
      </c>
      <c r="F154" s="130">
        <f>SUM(F155)</f>
        <v>3695</v>
      </c>
      <c r="G154" s="130">
        <f t="shared" ref="G154" si="49">SUM(G155)</f>
        <v>3695</v>
      </c>
      <c r="H154" s="97"/>
    </row>
    <row r="155" spans="1:8" s="57" customFormat="1" ht="30" customHeight="1" x14ac:dyDescent="0.25">
      <c r="A155" s="58"/>
      <c r="B155" s="59">
        <v>32</v>
      </c>
      <c r="C155" s="60"/>
      <c r="D155" s="91" t="s">
        <v>147</v>
      </c>
      <c r="E155" s="130">
        <v>3695</v>
      </c>
      <c r="F155" s="130">
        <v>3695</v>
      </c>
      <c r="G155" s="140">
        <f>SUM(G156)</f>
        <v>3695</v>
      </c>
      <c r="H155" s="99">
        <f t="shared" ref="H155" si="50">SUM(G155/F155*100)</f>
        <v>100</v>
      </c>
    </row>
    <row r="156" spans="1:8" s="57" customFormat="1" ht="30" customHeight="1" x14ac:dyDescent="0.25">
      <c r="A156" s="179">
        <v>3232</v>
      </c>
      <c r="B156" s="180"/>
      <c r="C156" s="181"/>
      <c r="D156" s="92" t="s">
        <v>156</v>
      </c>
      <c r="E156" s="130"/>
      <c r="F156" s="130"/>
      <c r="G156" s="141">
        <v>3695</v>
      </c>
      <c r="H156" s="97"/>
    </row>
    <row r="157" spans="1:8" s="57" customFormat="1" ht="30" customHeight="1" x14ac:dyDescent="0.25">
      <c r="A157" s="173" t="s">
        <v>261</v>
      </c>
      <c r="B157" s="174"/>
      <c r="C157" s="175"/>
      <c r="D157" s="95" t="s">
        <v>262</v>
      </c>
      <c r="E157" s="130">
        <f>SUM(E158)</f>
        <v>5625</v>
      </c>
      <c r="F157" s="130">
        <f>SUM(F158)</f>
        <v>5625</v>
      </c>
      <c r="G157" s="130">
        <f>SUM(G158)</f>
        <v>5625</v>
      </c>
      <c r="H157" s="99">
        <f t="shared" ref="H157:H158" si="51">SUM(G157/F157*100)</f>
        <v>100</v>
      </c>
    </row>
    <row r="158" spans="1:8" s="57" customFormat="1" ht="30" customHeight="1" x14ac:dyDescent="0.25">
      <c r="A158" s="173" t="s">
        <v>296</v>
      </c>
      <c r="B158" s="174"/>
      <c r="C158" s="175"/>
      <c r="D158" s="109" t="s">
        <v>297</v>
      </c>
      <c r="E158" s="130">
        <f>SUM(E160)</f>
        <v>5625</v>
      </c>
      <c r="F158" s="130">
        <f>SUM(F160)</f>
        <v>5625</v>
      </c>
      <c r="G158" s="130">
        <f>SUM(G160)</f>
        <v>5625</v>
      </c>
      <c r="H158" s="99">
        <f t="shared" si="51"/>
        <v>100</v>
      </c>
    </row>
    <row r="159" spans="1:8" s="57" customFormat="1" ht="30" customHeight="1" x14ac:dyDescent="0.25">
      <c r="A159" s="176" t="s">
        <v>263</v>
      </c>
      <c r="B159" s="177"/>
      <c r="C159" s="178"/>
      <c r="D159" s="94" t="s">
        <v>264</v>
      </c>
      <c r="E159" s="130">
        <f>SUM(E160)</f>
        <v>5625</v>
      </c>
      <c r="F159" s="130">
        <f>SUM(F160)</f>
        <v>5625</v>
      </c>
      <c r="G159" s="130">
        <f t="shared" ref="G159" si="52">SUM(G160)</f>
        <v>5625</v>
      </c>
      <c r="H159" s="97"/>
    </row>
    <row r="160" spans="1:8" s="57" customFormat="1" ht="30" customHeight="1" x14ac:dyDescent="0.25">
      <c r="A160" s="100"/>
      <c r="B160" s="105">
        <v>45</v>
      </c>
      <c r="C160" s="104"/>
      <c r="D160" s="91" t="s">
        <v>298</v>
      </c>
      <c r="E160" s="130">
        <v>5625</v>
      </c>
      <c r="F160" s="130">
        <v>5625</v>
      </c>
      <c r="G160" s="140">
        <f>SUM(G161)</f>
        <v>5625</v>
      </c>
      <c r="H160" s="99">
        <f t="shared" ref="H160" si="53">SUM(G160/F160*100)</f>
        <v>100</v>
      </c>
    </row>
    <row r="161" spans="1:8" s="57" customFormat="1" ht="30" customHeight="1" x14ac:dyDescent="0.25">
      <c r="A161" s="179">
        <v>4511</v>
      </c>
      <c r="B161" s="180"/>
      <c r="C161" s="181"/>
      <c r="D161" s="90" t="s">
        <v>305</v>
      </c>
      <c r="E161" s="130"/>
      <c r="F161" s="130"/>
      <c r="G161" s="140">
        <v>5625</v>
      </c>
      <c r="H161" s="97"/>
    </row>
    <row r="162" spans="1:8" s="57" customFormat="1" ht="30" customHeight="1" x14ac:dyDescent="0.25">
      <c r="A162" s="173" t="s">
        <v>254</v>
      </c>
      <c r="B162" s="174"/>
      <c r="C162" s="175"/>
      <c r="D162" s="86" t="s">
        <v>255</v>
      </c>
      <c r="E162" s="130">
        <f>SUM(E163,E175)</f>
        <v>8151</v>
      </c>
      <c r="F162" s="130">
        <f>SUM(F163,F175)</f>
        <v>8151</v>
      </c>
      <c r="G162" s="130">
        <f>SUM(G163,G175)</f>
        <v>9102.99</v>
      </c>
      <c r="H162" s="99">
        <f t="shared" ref="H162:H163" si="54">SUM(G162/F162*100)</f>
        <v>111.67942583732058</v>
      </c>
    </row>
    <row r="163" spans="1:8" s="57" customFormat="1" ht="30" customHeight="1" x14ac:dyDescent="0.25">
      <c r="A163" s="173" t="s">
        <v>256</v>
      </c>
      <c r="B163" s="174"/>
      <c r="C163" s="175"/>
      <c r="D163" s="86" t="s">
        <v>257</v>
      </c>
      <c r="E163" s="130">
        <f>SUM(E165,E170,E173)</f>
        <v>6694.48</v>
      </c>
      <c r="F163" s="130">
        <f>SUM(F165,F170,F173)</f>
        <v>6694.48</v>
      </c>
      <c r="G163" s="130">
        <f>SUM(G165,G170,G173)</f>
        <v>8016.3899999999994</v>
      </c>
      <c r="H163" s="99">
        <f t="shared" si="54"/>
        <v>119.74626856753623</v>
      </c>
    </row>
    <row r="164" spans="1:8" s="57" customFormat="1" ht="30" customHeight="1" x14ac:dyDescent="0.25">
      <c r="A164" s="176" t="s">
        <v>220</v>
      </c>
      <c r="B164" s="177"/>
      <c r="C164" s="178"/>
      <c r="D164" s="87" t="s">
        <v>221</v>
      </c>
      <c r="E164" s="130">
        <f>SUM(E165)</f>
        <v>6194.48</v>
      </c>
      <c r="F164" s="130">
        <f>SUM(F165)</f>
        <v>6194.48</v>
      </c>
      <c r="G164" s="130">
        <f t="shared" ref="G164" si="55">SUM(G165)</f>
        <v>7517.3899999999994</v>
      </c>
      <c r="H164" s="97"/>
    </row>
    <row r="165" spans="1:8" s="57" customFormat="1" ht="30" customHeight="1" x14ac:dyDescent="0.25">
      <c r="A165" s="61"/>
      <c r="B165" s="62">
        <v>42</v>
      </c>
      <c r="C165" s="63"/>
      <c r="D165" s="91" t="s">
        <v>180</v>
      </c>
      <c r="E165" s="130">
        <v>6194.48</v>
      </c>
      <c r="F165" s="130">
        <v>6194.48</v>
      </c>
      <c r="G165" s="140">
        <f>SUM(G166:G168)</f>
        <v>7517.3899999999994</v>
      </c>
      <c r="H165" s="99">
        <f t="shared" ref="H165" si="56">SUM(G165/F165*100)</f>
        <v>121.35627203574795</v>
      </c>
    </row>
    <row r="166" spans="1:8" s="33" customFormat="1" ht="30" customHeight="1" x14ac:dyDescent="0.25">
      <c r="A166" s="179">
        <v>4221</v>
      </c>
      <c r="B166" s="180"/>
      <c r="C166" s="181"/>
      <c r="D166" s="92" t="s">
        <v>181</v>
      </c>
      <c r="E166" s="131"/>
      <c r="F166" s="131"/>
      <c r="G166" s="141">
        <v>3075</v>
      </c>
      <c r="H166" s="96"/>
    </row>
    <row r="167" spans="1:8" s="33" customFormat="1" ht="30" customHeight="1" x14ac:dyDescent="0.25">
      <c r="A167" s="179">
        <v>4223</v>
      </c>
      <c r="B167" s="180"/>
      <c r="C167" s="181"/>
      <c r="D167" s="92" t="s">
        <v>306</v>
      </c>
      <c r="E167" s="131"/>
      <c r="F167" s="131"/>
      <c r="G167" s="141">
        <v>1166.5</v>
      </c>
      <c r="H167" s="96"/>
    </row>
    <row r="168" spans="1:8" s="33" customFormat="1" ht="30" customHeight="1" x14ac:dyDescent="0.25">
      <c r="A168" s="179">
        <v>4227</v>
      </c>
      <c r="B168" s="180"/>
      <c r="C168" s="181"/>
      <c r="D168" s="92" t="s">
        <v>182</v>
      </c>
      <c r="E168" s="131"/>
      <c r="F168" s="131"/>
      <c r="G168" s="141">
        <v>3275.89</v>
      </c>
      <c r="H168" s="96"/>
    </row>
    <row r="169" spans="1:8" s="57" customFormat="1" ht="30" customHeight="1" x14ac:dyDescent="0.25">
      <c r="A169" s="176" t="s">
        <v>263</v>
      </c>
      <c r="B169" s="177"/>
      <c r="C169" s="178"/>
      <c r="D169" s="10" t="s">
        <v>299</v>
      </c>
      <c r="E169" s="130">
        <f>SUM(E170)</f>
        <v>1</v>
      </c>
      <c r="F169" s="130">
        <f>SUM(F170)</f>
        <v>1</v>
      </c>
      <c r="G169" s="130">
        <f t="shared" ref="G169" si="57">SUM(G170)</f>
        <v>0</v>
      </c>
      <c r="H169" s="97"/>
    </row>
    <row r="170" spans="1:8" s="57" customFormat="1" ht="30" customHeight="1" x14ac:dyDescent="0.25">
      <c r="A170" s="61"/>
      <c r="B170" s="62">
        <v>42</v>
      </c>
      <c r="C170" s="63"/>
      <c r="D170" s="91" t="s">
        <v>180</v>
      </c>
      <c r="E170" s="130">
        <v>1</v>
      </c>
      <c r="F170" s="130">
        <v>1</v>
      </c>
      <c r="G170" s="140">
        <f>SUM(G171)</f>
        <v>0</v>
      </c>
      <c r="H170" s="99">
        <f t="shared" ref="H170" si="58">SUM(G170/F170*100)</f>
        <v>0</v>
      </c>
    </row>
    <row r="171" spans="1:8" s="33" customFormat="1" ht="30" customHeight="1" x14ac:dyDescent="0.25">
      <c r="A171" s="179">
        <v>4221</v>
      </c>
      <c r="B171" s="180"/>
      <c r="C171" s="181"/>
      <c r="D171" s="92" t="s">
        <v>181</v>
      </c>
      <c r="E171" s="131"/>
      <c r="F171" s="131"/>
      <c r="G171" s="141">
        <v>0</v>
      </c>
      <c r="H171" s="96"/>
    </row>
    <row r="172" spans="1:8" s="57" customFormat="1" ht="30" customHeight="1" x14ac:dyDescent="0.25">
      <c r="A172" s="176" t="s">
        <v>222</v>
      </c>
      <c r="B172" s="177"/>
      <c r="C172" s="178"/>
      <c r="D172" s="87" t="s">
        <v>223</v>
      </c>
      <c r="E172" s="130">
        <f>SUM(E173)</f>
        <v>499</v>
      </c>
      <c r="F172" s="130">
        <f>SUM(F173)</f>
        <v>499</v>
      </c>
      <c r="G172" s="130">
        <f t="shared" ref="G172" si="59">SUM(G173)</f>
        <v>499</v>
      </c>
      <c r="H172" s="97"/>
    </row>
    <row r="173" spans="1:8" s="57" customFormat="1" ht="30" customHeight="1" x14ac:dyDescent="0.25">
      <c r="A173" s="61"/>
      <c r="B173" s="62">
        <v>42</v>
      </c>
      <c r="C173" s="63"/>
      <c r="D173" s="91" t="s">
        <v>180</v>
      </c>
      <c r="E173" s="130">
        <v>499</v>
      </c>
      <c r="F173" s="130">
        <v>499</v>
      </c>
      <c r="G173" s="140">
        <f>SUM(G174)</f>
        <v>499</v>
      </c>
      <c r="H173" s="99">
        <f t="shared" ref="H173" si="60">SUM(G173/F173*100)</f>
        <v>100</v>
      </c>
    </row>
    <row r="174" spans="1:8" s="33" customFormat="1" ht="30" customHeight="1" x14ac:dyDescent="0.25">
      <c r="A174" s="179">
        <v>4227</v>
      </c>
      <c r="B174" s="180"/>
      <c r="C174" s="181"/>
      <c r="D174" s="92" t="s">
        <v>182</v>
      </c>
      <c r="E174" s="131"/>
      <c r="F174" s="131"/>
      <c r="G174" s="141">
        <v>499</v>
      </c>
      <c r="H174" s="96"/>
    </row>
    <row r="175" spans="1:8" s="57" customFormat="1" ht="30" customHeight="1" x14ac:dyDescent="0.25">
      <c r="A175" s="173" t="s">
        <v>258</v>
      </c>
      <c r="B175" s="174"/>
      <c r="C175" s="175"/>
      <c r="D175" s="86" t="s">
        <v>259</v>
      </c>
      <c r="E175" s="130">
        <f>SUM(E177,E180,E183,E186)</f>
        <v>1456.52</v>
      </c>
      <c r="F175" s="130">
        <f>SUM(F177,F180,F183,F186)</f>
        <v>1456.52</v>
      </c>
      <c r="G175" s="130">
        <f>SUM(G177,G180,G183,G186)</f>
        <v>1086.5999999999999</v>
      </c>
      <c r="H175" s="99">
        <f t="shared" ref="H175:H180" si="61">SUM(G175/F175*100)</f>
        <v>74.60247713728613</v>
      </c>
    </row>
    <row r="176" spans="1:8" s="57" customFormat="1" ht="30" customHeight="1" x14ac:dyDescent="0.25">
      <c r="A176" s="176" t="s">
        <v>244</v>
      </c>
      <c r="B176" s="177"/>
      <c r="C176" s="178"/>
      <c r="D176" s="110" t="s">
        <v>245</v>
      </c>
      <c r="E176" s="130">
        <f>SUM(E177)</f>
        <v>330</v>
      </c>
      <c r="F176" s="130">
        <f>SUM(F177)</f>
        <v>330</v>
      </c>
      <c r="G176" s="130">
        <f t="shared" ref="G176" si="62">SUM(G177)</f>
        <v>330</v>
      </c>
      <c r="H176" s="97"/>
    </row>
    <row r="177" spans="1:8" s="57" customFormat="1" ht="30" customHeight="1" x14ac:dyDescent="0.25">
      <c r="A177" s="61"/>
      <c r="B177" s="62">
        <v>42</v>
      </c>
      <c r="C177" s="63"/>
      <c r="D177" s="91" t="s">
        <v>180</v>
      </c>
      <c r="E177" s="130">
        <v>330</v>
      </c>
      <c r="F177" s="130">
        <v>330</v>
      </c>
      <c r="G177" s="140">
        <f>SUM(G178)</f>
        <v>330</v>
      </c>
      <c r="H177" s="99">
        <f t="shared" ref="H177" si="63">SUM(G177/F177*100)</f>
        <v>100</v>
      </c>
    </row>
    <row r="178" spans="1:8" s="33" customFormat="1" ht="30" customHeight="1" x14ac:dyDescent="0.25">
      <c r="A178" s="179">
        <v>4241</v>
      </c>
      <c r="B178" s="180"/>
      <c r="C178" s="181"/>
      <c r="D178" s="92" t="s">
        <v>183</v>
      </c>
      <c r="E178" s="131"/>
      <c r="F178" s="131"/>
      <c r="G178" s="141">
        <v>330</v>
      </c>
      <c r="H178" s="96"/>
    </row>
    <row r="179" spans="1:8" s="57" customFormat="1" ht="30" customHeight="1" x14ac:dyDescent="0.25">
      <c r="A179" s="176" t="s">
        <v>220</v>
      </c>
      <c r="B179" s="177"/>
      <c r="C179" s="178"/>
      <c r="D179" s="87" t="s">
        <v>221</v>
      </c>
      <c r="E179" s="130">
        <f>SUM(E180)</f>
        <v>409.52</v>
      </c>
      <c r="F179" s="130">
        <f>SUM(F180)</f>
        <v>409.52</v>
      </c>
      <c r="G179" s="130">
        <f t="shared" ref="G179" si="64">SUM(G180)</f>
        <v>40.1</v>
      </c>
      <c r="H179" s="97"/>
    </row>
    <row r="180" spans="1:8" s="57" customFormat="1" ht="30" customHeight="1" x14ac:dyDescent="0.25">
      <c r="A180" s="61"/>
      <c r="B180" s="62">
        <v>42</v>
      </c>
      <c r="C180" s="63"/>
      <c r="D180" s="91" t="s">
        <v>180</v>
      </c>
      <c r="E180" s="130">
        <v>409.52</v>
      </c>
      <c r="F180" s="130">
        <v>409.52</v>
      </c>
      <c r="G180" s="140">
        <f>SUM(G181)</f>
        <v>40.1</v>
      </c>
      <c r="H180" s="99">
        <f t="shared" si="61"/>
        <v>9.7919515530377037</v>
      </c>
    </row>
    <row r="181" spans="1:8" s="33" customFormat="1" ht="30" customHeight="1" x14ac:dyDescent="0.25">
      <c r="A181" s="179">
        <v>4241</v>
      </c>
      <c r="B181" s="180"/>
      <c r="C181" s="181"/>
      <c r="D181" s="92" t="s">
        <v>183</v>
      </c>
      <c r="E181" s="131"/>
      <c r="F181" s="131"/>
      <c r="G181" s="141">
        <v>40.1</v>
      </c>
      <c r="H181" s="96"/>
    </row>
    <row r="182" spans="1:8" s="57" customFormat="1" ht="30" customHeight="1" x14ac:dyDescent="0.25">
      <c r="A182" s="176" t="s">
        <v>226</v>
      </c>
      <c r="B182" s="177"/>
      <c r="C182" s="178"/>
      <c r="D182" s="87" t="s">
        <v>227</v>
      </c>
      <c r="E182" s="130">
        <f>SUM(E183)</f>
        <v>425</v>
      </c>
      <c r="F182" s="130">
        <f>SUM(F183)</f>
        <v>425</v>
      </c>
      <c r="G182" s="130">
        <f t="shared" ref="G182" si="65">SUM(G183)</f>
        <v>380</v>
      </c>
      <c r="H182" s="97"/>
    </row>
    <row r="183" spans="1:8" s="57" customFormat="1" ht="30" customHeight="1" x14ac:dyDescent="0.25">
      <c r="A183" s="61"/>
      <c r="B183" s="62">
        <v>42</v>
      </c>
      <c r="C183" s="63"/>
      <c r="D183" s="91" t="s">
        <v>180</v>
      </c>
      <c r="E183" s="130">
        <v>425</v>
      </c>
      <c r="F183" s="130">
        <v>425</v>
      </c>
      <c r="G183" s="140">
        <f>SUM(G184)</f>
        <v>380</v>
      </c>
      <c r="H183" s="99">
        <f t="shared" ref="H183" si="66">SUM(G183/F183*100)</f>
        <v>89.411764705882362</v>
      </c>
    </row>
    <row r="184" spans="1:8" s="33" customFormat="1" ht="30" customHeight="1" x14ac:dyDescent="0.25">
      <c r="A184" s="179">
        <v>4241</v>
      </c>
      <c r="B184" s="180"/>
      <c r="C184" s="181"/>
      <c r="D184" s="92" t="s">
        <v>183</v>
      </c>
      <c r="E184" s="131"/>
      <c r="F184" s="131"/>
      <c r="G184" s="141">
        <v>380</v>
      </c>
      <c r="H184" s="96"/>
    </row>
    <row r="185" spans="1:8" s="57" customFormat="1" ht="30" customHeight="1" x14ac:dyDescent="0.25">
      <c r="A185" s="176" t="s">
        <v>222</v>
      </c>
      <c r="B185" s="177"/>
      <c r="C185" s="178"/>
      <c r="D185" s="87" t="s">
        <v>223</v>
      </c>
      <c r="E185" s="130">
        <f>SUM(E186)</f>
        <v>292</v>
      </c>
      <c r="F185" s="130">
        <f>SUM(F186)</f>
        <v>292</v>
      </c>
      <c r="G185" s="130">
        <f t="shared" ref="G185" si="67">SUM(G186)</f>
        <v>336.5</v>
      </c>
      <c r="H185" s="97"/>
    </row>
    <row r="186" spans="1:8" s="57" customFormat="1" ht="30" customHeight="1" x14ac:dyDescent="0.25">
      <c r="A186" s="61"/>
      <c r="B186" s="62">
        <v>42</v>
      </c>
      <c r="C186" s="63"/>
      <c r="D186" s="91" t="s">
        <v>180</v>
      </c>
      <c r="E186" s="130">
        <v>292</v>
      </c>
      <c r="F186" s="130">
        <v>292</v>
      </c>
      <c r="G186" s="140">
        <f>SUM(G187)</f>
        <v>336.5</v>
      </c>
      <c r="H186" s="99">
        <f t="shared" ref="H186" si="68">SUM(G186/F186*100)</f>
        <v>115.23972602739727</v>
      </c>
    </row>
    <row r="187" spans="1:8" s="33" customFormat="1" ht="30" customHeight="1" x14ac:dyDescent="0.25">
      <c r="A187" s="179">
        <v>4241</v>
      </c>
      <c r="B187" s="180"/>
      <c r="C187" s="181"/>
      <c r="D187" s="92" t="s">
        <v>183</v>
      </c>
      <c r="E187" s="131"/>
      <c r="F187" s="131"/>
      <c r="G187" s="141">
        <v>336.5</v>
      </c>
      <c r="H187" s="96"/>
    </row>
    <row r="189" spans="1:8" ht="15" customHeight="1" x14ac:dyDescent="0.25">
      <c r="A189" s="107" t="s">
        <v>278</v>
      </c>
      <c r="D189"/>
      <c r="G189" s="158" t="s">
        <v>266</v>
      </c>
      <c r="H189" s="158"/>
    </row>
    <row r="190" spans="1:8" x14ac:dyDescent="0.25">
      <c r="A190" s="106" t="s">
        <v>273</v>
      </c>
      <c r="D190"/>
      <c r="G190" s="122" t="s">
        <v>267</v>
      </c>
    </row>
    <row r="191" spans="1:8" ht="15" customHeight="1" x14ac:dyDescent="0.25">
      <c r="A191" s="191" t="s">
        <v>308</v>
      </c>
      <c r="D191"/>
    </row>
  </sheetData>
  <mergeCells count="149">
    <mergeCell ref="G189:H189"/>
    <mergeCell ref="A157:C157"/>
    <mergeCell ref="A158:C158"/>
    <mergeCell ref="A159:C159"/>
    <mergeCell ref="A185:C185"/>
    <mergeCell ref="A187:C187"/>
    <mergeCell ref="A182:C182"/>
    <mergeCell ref="A184:C184"/>
    <mergeCell ref="A172:C172"/>
    <mergeCell ref="A174:C174"/>
    <mergeCell ref="A175:C175"/>
    <mergeCell ref="A179:C179"/>
    <mergeCell ref="A181:C181"/>
    <mergeCell ref="A167:C167"/>
    <mergeCell ref="A178:C178"/>
    <mergeCell ref="A2:H2"/>
    <mergeCell ref="A11:C11"/>
    <mergeCell ref="A13:C13"/>
    <mergeCell ref="A4:H4"/>
    <mergeCell ref="A6:D6"/>
    <mergeCell ref="A7:D7"/>
    <mergeCell ref="A8:C8"/>
    <mergeCell ref="A156:C156"/>
    <mergeCell ref="A154:C154"/>
    <mergeCell ref="A152:C152"/>
    <mergeCell ref="A153:C153"/>
    <mergeCell ref="A35:C35"/>
    <mergeCell ref="A26:C26"/>
    <mergeCell ref="A27:C27"/>
    <mergeCell ref="A28:C28"/>
    <mergeCell ref="A29:C29"/>
    <mergeCell ref="A30:C30"/>
    <mergeCell ref="A41:C41"/>
    <mergeCell ref="A42:C42"/>
    <mergeCell ref="A43:C43"/>
    <mergeCell ref="A45:C45"/>
    <mergeCell ref="A37:C37"/>
    <mergeCell ref="A38:C38"/>
    <mergeCell ref="A69:C69"/>
    <mergeCell ref="A39:C39"/>
    <mergeCell ref="A168:C168"/>
    <mergeCell ref="A141:C141"/>
    <mergeCell ref="A9:C9"/>
    <mergeCell ref="A10:C10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162:C162"/>
    <mergeCell ref="A163:C163"/>
    <mergeCell ref="A164:C164"/>
    <mergeCell ref="A31:C31"/>
    <mergeCell ref="A33:C33"/>
    <mergeCell ref="A34:C34"/>
    <mergeCell ref="A166:C166"/>
    <mergeCell ref="A40:C40"/>
    <mergeCell ref="A72:C72"/>
    <mergeCell ref="A73:C73"/>
    <mergeCell ref="A74:C74"/>
    <mergeCell ref="A75:C75"/>
    <mergeCell ref="A48:C48"/>
    <mergeCell ref="A50:C50"/>
    <mergeCell ref="A51:C51"/>
    <mergeCell ref="A70:C70"/>
    <mergeCell ref="A60:C60"/>
    <mergeCell ref="A61:C61"/>
    <mergeCell ref="A63:C63"/>
    <mergeCell ref="A64:C64"/>
    <mergeCell ref="A67:C67"/>
    <mergeCell ref="A81:C81"/>
    <mergeCell ref="A83:C83"/>
    <mergeCell ref="A84:C84"/>
    <mergeCell ref="A89:C89"/>
    <mergeCell ref="A76:C76"/>
    <mergeCell ref="A77:C77"/>
    <mergeCell ref="A79:C79"/>
    <mergeCell ref="A80:C80"/>
    <mergeCell ref="A115:C115"/>
    <mergeCell ref="A85:C85"/>
    <mergeCell ref="A86:C86"/>
    <mergeCell ref="A90:C90"/>
    <mergeCell ref="A88:C88"/>
    <mergeCell ref="A92:C92"/>
    <mergeCell ref="A101:C101"/>
    <mergeCell ref="A102:C102"/>
    <mergeCell ref="A103:C103"/>
    <mergeCell ref="A105:C105"/>
    <mergeCell ref="A106:C106"/>
    <mergeCell ref="A110:C110"/>
    <mergeCell ref="A112:C112"/>
    <mergeCell ref="A114:C114"/>
    <mergeCell ref="A123:C123"/>
    <mergeCell ref="A129:C129"/>
    <mergeCell ref="A130:C130"/>
    <mergeCell ref="A116:C116"/>
    <mergeCell ref="A118:C118"/>
    <mergeCell ref="A119:C119"/>
    <mergeCell ref="A93:C93"/>
    <mergeCell ref="A95:C95"/>
    <mergeCell ref="A97:C97"/>
    <mergeCell ref="A124:C124"/>
    <mergeCell ref="A98:C98"/>
    <mergeCell ref="A99:C99"/>
    <mergeCell ref="A107:C107"/>
    <mergeCell ref="A108:C108"/>
    <mergeCell ref="A138:C138"/>
    <mergeCell ref="A139:C139"/>
    <mergeCell ref="A47:C47"/>
    <mergeCell ref="A66:C66"/>
    <mergeCell ref="A62:C62"/>
    <mergeCell ref="A52:C52"/>
    <mergeCell ref="A53:C53"/>
    <mergeCell ref="A54:C54"/>
    <mergeCell ref="A55:C55"/>
    <mergeCell ref="A56:C56"/>
    <mergeCell ref="A57:C57"/>
    <mergeCell ref="A58:C58"/>
    <mergeCell ref="A59:C59"/>
    <mergeCell ref="A134:C134"/>
    <mergeCell ref="A136:C136"/>
    <mergeCell ref="A132:C132"/>
    <mergeCell ref="A127:C127"/>
    <mergeCell ref="A128:C128"/>
    <mergeCell ref="A131:C131"/>
    <mergeCell ref="A125:C125"/>
    <mergeCell ref="A120:C120"/>
    <mergeCell ref="A121:C121"/>
    <mergeCell ref="A137:C137"/>
    <mergeCell ref="A122:C122"/>
    <mergeCell ref="A142:C142"/>
    <mergeCell ref="A143:C143"/>
    <mergeCell ref="A145:C145"/>
    <mergeCell ref="A146:C146"/>
    <mergeCell ref="A147:C147"/>
    <mergeCell ref="A151:C151"/>
    <mergeCell ref="A169:C169"/>
    <mergeCell ref="A171:C171"/>
    <mergeCell ref="A176:C176"/>
    <mergeCell ref="A161:C161"/>
    <mergeCell ref="A149:C149"/>
    <mergeCell ref="A150:C150"/>
  </mergeCells>
  <pageMargins left="0.7" right="0.7" top="0.75" bottom="0.75" header="0.3" footer="0.3"/>
  <pageSetup paperSize="9" scale="8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7</vt:i4>
      </vt:variant>
    </vt:vector>
  </HeadingPairs>
  <TitlesOfParts>
    <vt:vector size="7" baseType="lpstr">
      <vt:lpstr>SAŽETAK</vt:lpstr>
      <vt:lpstr> Račun prihoda i rashoda</vt:lpstr>
      <vt:lpstr>Rashodi i prihodi prema izvoru</vt:lpstr>
      <vt:lpstr>Rashodi prema funkcijskoj k </vt:lpstr>
      <vt:lpstr>Račun financiranja </vt:lpstr>
      <vt:lpstr>Račun fin prema izvorima f</vt:lpstr>
      <vt:lpstr>Programska klasifikacija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spuid</cp:lastModifiedBy>
  <cp:lastPrinted>2025-03-20T08:56:18Z</cp:lastPrinted>
  <dcterms:created xsi:type="dcterms:W3CDTF">2022-08-12T12:51:27Z</dcterms:created>
  <dcterms:modified xsi:type="dcterms:W3CDTF">2025-03-20T09:00:40Z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Tablica ogledni format izvještaja o izvršenju PK JLP(R)S.xlsx</vt:lpwstr>
  </property>
</Properties>
</file>