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2">'OPĆI DIO-RASHODI'!#REF!</definedName>
    <definedName name="_xlnm.Print_Area" localSheetId="2">'OPĆI DIO-RASHODI'!$A$1:$G$72</definedName>
    <definedName name="_xlnm.Print_Area" localSheetId="3">'POSEBNI DIO'!$A$1:$I$200</definedName>
  </definedNames>
  <calcPr fullCalcOnLoad="1"/>
</workbook>
</file>

<file path=xl/sharedStrings.xml><?xml version="1.0" encoding="utf-8"?>
<sst xmlns="http://schemas.openxmlformats.org/spreadsheetml/2006/main" count="533" uniqueCount="286">
  <si>
    <t>BROJČANA OZNAKA I NAZIV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</si>
  <si>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</si>
  <si>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</si>
  <si>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</si>
  <si>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</si>
  <si>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</si>
  <si>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</si>
  <si>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</si>
  <si>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</si>
  <si>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</si>
  <si>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</si>
  <si>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</si>
  <si>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323</t>
  </si>
  <si>
    <t>RASHODI ZA USLUGE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</si>
  <si>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</si>
  <si>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</si>
  <si>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</si>
  <si>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</si>
  <si>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</si>
  <si>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</si>
  <si>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</si>
  <si>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</t>
  </si>
  <si>
    <t>POSTROJENJA I OPREMA</t>
  </si>
  <si>
    <t>4221</t>
  </si>
  <si>
    <t>UREDSKA OPREMA I NAMJEŠTAJ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</si>
  <si>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</si>
  <si>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</si>
  <si>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</si>
  <si>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</si>
  <si>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</si>
  <si>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</si>
  <si>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</si>
  <si>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</si>
  <si>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</si>
  <si>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</si>
  <si>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</si>
  <si>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</si>
  <si>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</si>
  <si>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</si>
  <si>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4227</t>
  </si>
  <si>
    <t>UREĐAJI, STROJEVI I OPREMA ZA OSTALE NAMJENE</t>
  </si>
  <si>
    <t>3234</t>
  </si>
  <si>
    <t>3236</t>
  </si>
  <si>
    <t>3223</t>
  </si>
  <si>
    <t>ENERGIJA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</si>
  <si>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</si>
  <si>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</si>
  <si>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</si>
  <si>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</si>
  <si>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</si>
  <si>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</si>
  <si>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</si>
  <si>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</si>
  <si>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</si>
  <si>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</si>
  <si>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</si>
  <si>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ČLANARINE</t>
  </si>
  <si>
    <t>MATERIJAL I SIROVINE</t>
  </si>
  <si>
    <t>ZDRAVSTVENE I VETERINARSKE USLUGE</t>
  </si>
  <si>
    <t>424</t>
  </si>
  <si>
    <t>KNJIGE,UMJ.DJELA I OST.IZLOŽB.VRIJEDN.</t>
  </si>
  <si>
    <t>4241</t>
  </si>
  <si>
    <t>KNJIGE</t>
  </si>
  <si>
    <t>IZVOR FINANCIRANJA</t>
  </si>
  <si>
    <t>INDEKS 1</t>
  </si>
  <si>
    <t>INDEKS 2</t>
  </si>
  <si>
    <t xml:space="preserve">Račun prihoda/
primitka </t>
  </si>
  <si>
    <t>Naziv računa</t>
  </si>
  <si>
    <t>Indeks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</si>
  <si>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</si>
  <si>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</si>
  <si>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</si>
  <si>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</si>
  <si>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</si>
  <si>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</si>
  <si>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</si>
  <si>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</si>
  <si>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</si>
  <si>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</si>
  <si>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</si>
  <si>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</si>
  <si>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</si>
  <si>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</si>
  <si>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</si>
  <si>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</si>
  <si>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</si>
  <si>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</si>
  <si>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</si>
  <si>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</si>
  <si>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</si>
  <si>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</si>
  <si>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</si>
  <si>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</si>
  <si>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</si>
  <si>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</si>
  <si>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</si>
  <si>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</si>
  <si>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</si>
  <si>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</si>
  <si>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</si>
  <si>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</si>
  <si>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</si>
  <si>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</si>
  <si>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</si>
  <si>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</si>
  <si>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</si>
  <si>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</si>
  <si>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</si>
  <si>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</si>
  <si>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</si>
  <si>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</si>
  <si>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</si>
  <si>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</si>
  <si>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</si>
  <si>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</si>
  <si>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</si>
  <si>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</si>
  <si>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</si>
  <si>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</si>
  <si>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</si>
  <si>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Uređaji,strojevi i oprema za ostale namjene</t>
  </si>
  <si>
    <t>Knjige</t>
  </si>
  <si>
    <t>UKUPNO RASHODI</t>
  </si>
  <si>
    <t>3293</t>
  </si>
  <si>
    <t>Rashodi za nabavu nefinancijske imovine</t>
  </si>
  <si>
    <t>Knjige, umjetnička djela i ostalie izložb.vrijednosti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</si>
  <si>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</si>
  <si>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</si>
  <si>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</si>
  <si>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Prihodi iz proračuna za financiranje redovne djelatnosti</t>
  </si>
  <si>
    <t>Prihodi od imovine</t>
  </si>
  <si>
    <t>Prihodi od financijske imovine - kamate a vista</t>
  </si>
  <si>
    <t>Prihodi od administrativnih pristojbi i po posebnim propisima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</si>
  <si>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</si>
  <si>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</si>
  <si>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</si>
  <si>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</si>
  <si>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</si>
  <si>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</si>
  <si>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</si>
  <si>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</si>
  <si>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</si>
  <si>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Kamate na oročena sredstva</t>
  </si>
  <si>
    <t xml:space="preserve">RASHODI PO IZVORIMA FINANCIRANJA </t>
  </si>
  <si>
    <t>MATERIJALNI RASHODI</t>
  </si>
  <si>
    <t>RASHODI POSLOVANJA</t>
  </si>
  <si>
    <t>FINANCIJSKI RASHODI</t>
  </si>
  <si>
    <t>RASHODI ZA NABAVU PROIZVEDENE DUGOTRAJNE IMOVINE</t>
  </si>
  <si>
    <t>RASHODI ZA NABAVU NEFINANCIJSKE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</si>
  <si>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</si>
  <si>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</si>
  <si>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</si>
  <si>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</si>
  <si>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</si>
  <si>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</si>
  <si>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</si>
  <si>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</si>
  <si>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</si>
  <si>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</si>
  <si>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</si>
  <si>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</si>
  <si>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</si>
  <si>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</si>
  <si>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</si>
  <si>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</si>
  <si>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</si>
  <si>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</si>
  <si>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</si>
  <si>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</si>
  <si>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</si>
  <si>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</si>
  <si>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</si>
  <si>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</si>
  <si>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</si>
  <si>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</si>
  <si>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</si>
  <si>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</si>
  <si>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</si>
  <si>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</si>
  <si>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postrojenja i opreme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</si>
  <si>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</si>
  <si>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</si>
  <si>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</si>
  <si>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</si>
  <si>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</si>
  <si>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</si>
  <si>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</si>
  <si>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</si>
  <si>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</si>
  <si>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</si>
  <si>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</si>
  <si>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</si>
  <si>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</si>
  <si>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 xml:space="preserve">Izvršenje 2020. </t>
  </si>
  <si>
    <t xml:space="preserve">Izvršenje 2021. </t>
  </si>
  <si>
    <t>Rashodi poslovanja</t>
  </si>
  <si>
    <t>Pomoći od međunarodnih organizacija te institucija i tijela EU</t>
  </si>
  <si>
    <t>Prihodi od pruženih usluga</t>
  </si>
  <si>
    <t>Prihodi od prodaje proizvoda i robe</t>
  </si>
  <si>
    <t>Kapitalne donacije  od pravnih i fizičkih osoba izvan općeg proračuna</t>
  </si>
  <si>
    <t>Troškovi sudskih postupaka</t>
  </si>
  <si>
    <t>Zatezne kamate</t>
  </si>
  <si>
    <t>Škola primijenjenih umjetnosti i dizajna - Pula</t>
  </si>
  <si>
    <t>Redovna djelatnost srednjih škola - minimalni standard</t>
  </si>
  <si>
    <t>A220101</t>
  </si>
  <si>
    <t>Materijalni rashodi po kriterijima</t>
  </si>
  <si>
    <t>ZAKUPNINE I NAJAMNINE</t>
  </si>
  <si>
    <t>A220102</t>
  </si>
  <si>
    <t>Materijalni rashodi SŠ po stvarnom trošku</t>
  </si>
  <si>
    <t>NAKNADA TROŠKOVA ZAPOSLENIMA</t>
  </si>
  <si>
    <t>NAKNADE ZA PRIJEVOZ</t>
  </si>
  <si>
    <t>RASHODI ZA MATERIJAL I ENERGIJU</t>
  </si>
  <si>
    <t>PREMIJE OSIGURANJA</t>
  </si>
  <si>
    <t>A220103</t>
  </si>
  <si>
    <t>Materijalni rashodi SŠ - drugi izvori</t>
  </si>
  <si>
    <t>REPREZENTACIJA</t>
  </si>
  <si>
    <t>A220104</t>
  </si>
  <si>
    <t>Plaće i drugi rashodi za zaposlene srednjih škola</t>
  </si>
  <si>
    <t>RASHODI ZA ZAPOSLENE</t>
  </si>
  <si>
    <t>PLAĆE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</si>
  <si>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</si>
  <si>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</si>
  <si>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</si>
  <si>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</si>
  <si>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</si>
  <si>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TROŠKOVI SUDSKIH POSTUPAKA</t>
  </si>
  <si>
    <t>ZATEZNE KAMATE</t>
  </si>
  <si>
    <t>Programi obrazovanja iznad standarda</t>
  </si>
  <si>
    <t>A230143</t>
  </si>
  <si>
    <t>A230148</t>
  </si>
  <si>
    <t>A230168</t>
  </si>
  <si>
    <t>A230176</t>
  </si>
  <si>
    <t>NAKNADE TROŠKOVA OSOBAMA IZVAN RADNOG ODNOSA</t>
  </si>
  <si>
    <t>A230184</t>
  </si>
  <si>
    <t>Izložba učeničkih radova</t>
  </si>
  <si>
    <t>Financiranje učenika s posebnim potrebama</t>
  </si>
  <si>
    <t>EU projekti kod proračunskih korisnika</t>
  </si>
  <si>
    <t>Državno natjecanje</t>
  </si>
  <si>
    <t>Zavičajna nastava</t>
  </si>
  <si>
    <t>A230204</t>
  </si>
  <si>
    <t>Provedba kurikuluma</t>
  </si>
  <si>
    <t>Investicijsko održavanje srednjih škola</t>
  </si>
  <si>
    <t>A240201</t>
  </si>
  <si>
    <t>Investicijsko održavanje SŠ - minimalni standard</t>
  </si>
  <si>
    <t>Opremanje u srednjim školama</t>
  </si>
  <si>
    <t>K240601</t>
  </si>
  <si>
    <t>Školski namještaj i oprema</t>
  </si>
  <si>
    <t>K240602</t>
  </si>
  <si>
    <t>Opremanje biblioteke</t>
  </si>
  <si>
    <t>MOZAIK 3</t>
  </si>
  <si>
    <t>T907801</t>
  </si>
  <si>
    <t>Provedba projekta MOZAIK 3</t>
  </si>
  <si>
    <t>MOZAIK 4</t>
  </si>
  <si>
    <t>T910801</t>
  </si>
  <si>
    <t>Provedba projekta MOZAIK 4</t>
  </si>
  <si>
    <t>Tekuće pomoći od institucija i tijela EU</t>
  </si>
  <si>
    <t>Predsjednica Školskog odbora</t>
  </si>
  <si>
    <t>Jasminka Brlas, prof.</t>
  </si>
  <si>
    <t>Tekuće pomoći temeljem prijenosa EU sredstava</t>
  </si>
  <si>
    <t>OSTVARENJE PRIHODA I PRIMITAKA ZA 2022.G.</t>
  </si>
  <si>
    <t>IZVRŠENJE RASHODA I IZDATAKA ZA 2022.G.</t>
  </si>
  <si>
    <t xml:space="preserve">POLUGODIŠNJI IZVJEŠTAJ O IZVRŠENJU FINANCIJSKOG PLANA ZA 2022. GODINU 
PO PROGRAMSKOJ I  EKONOMSKOJ KLASIFIKACIJI I IZVORIMA FINANCIRANJA </t>
  </si>
  <si>
    <t>5=4/2*100</t>
  </si>
  <si>
    <t>6=4/3*100</t>
  </si>
  <si>
    <t>5 = 4/2*100</t>
  </si>
  <si>
    <t xml:space="preserve">6 =4/3*100 </t>
  </si>
  <si>
    <t>IZVORNI PLAN 2022</t>
  </si>
  <si>
    <t>Izvorni plan 2022</t>
  </si>
  <si>
    <t xml:space="preserve">Izvorni plan 2022 </t>
  </si>
  <si>
    <t xml:space="preserve">IZVORNI PLAN 2022 </t>
  </si>
  <si>
    <t>OSTVARENJE/ IZVRŠENJE 1-6 2021</t>
  </si>
  <si>
    <t>OSTVARENJE/ IZVRŠENJE 1-6 2022</t>
  </si>
  <si>
    <t xml:space="preserve">Ostvarenje 1-6 2021. </t>
  </si>
  <si>
    <t xml:space="preserve">Ostvarenje 1-6 2022. </t>
  </si>
  <si>
    <t xml:space="preserve">Izvršenje 1-6 2021. </t>
  </si>
  <si>
    <t xml:space="preserve">Izvršenje 1-6 2022. </t>
  </si>
  <si>
    <t>IZVRŠENJE 1-6 2021</t>
  </si>
  <si>
    <t>IZVRŠENJE 1-6 2022</t>
  </si>
  <si>
    <t>Usluge promidžbe i informiranja</t>
  </si>
  <si>
    <t>USLUGE PROMIDŽBE I INFORMIRANJA</t>
  </si>
  <si>
    <t>KLASA: 400-03/22-01/2</t>
  </si>
  <si>
    <t>Pula, 8. srpnja 2022.</t>
  </si>
  <si>
    <t>UR.BROJ: 2168-16-08-22-2</t>
  </si>
  <si>
    <t>UR.BROJ: 2168-16-08-22-3</t>
  </si>
  <si>
    <t>UR.BROJ: 2168-16-08-22-4</t>
  </si>
  <si>
    <t>UR.BROJ: 2168-16-08-22-5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</si>
</sst>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</numFmts>
  <fonts count="5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name val="Calibri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readingOrder="1"/>
    </xf>
    <xf numFmtId="0" fontId="2" fillId="0" borderId="0" xfId="0" applyFont="1" applyAlignment="1" applyProtection="1">
      <alignment wrapText="1" readingOrder="1"/>
      <protection locked="0"/>
    </xf>
    <xf numFmtId="0" fontId="0" fillId="0" borderId="0" xfId="0" applyFont="1" applyAlignment="1">
      <alignment readingOrder="1"/>
    </xf>
    <xf numFmtId="192" fontId="1" fillId="0" borderId="10" xfId="0" applyNumberFormat="1" applyFont="1" applyFill="1" applyBorder="1" applyAlignment="1" quotePrefix="1">
      <alignment horizontal="center" vertical="center" wrapText="1"/>
    </xf>
    <xf numFmtId="192" fontId="1" fillId="0" borderId="10" xfId="0" applyNumberFormat="1" applyFont="1" applyFill="1" applyBorder="1" applyAlignment="1" quotePrefix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 quotePrefix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quotePrefix="1">
      <alignment horizontal="left" vertical="center"/>
    </xf>
    <xf numFmtId="3" fontId="4" fillId="0" borderId="10" xfId="0" applyNumberFormat="1" applyFont="1" applyFill="1" applyBorder="1" applyAlignment="1" quotePrefix="1">
      <alignment horizontal="center" vertical="center"/>
    </xf>
    <xf numFmtId="192" fontId="1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192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left" vertical="center" wrapText="1"/>
    </xf>
    <xf numFmtId="3" fontId="4" fillId="0" borderId="0" xfId="0" applyNumberFormat="1" applyFont="1" applyFill="1" applyBorder="1" applyAlignment="1" quotePrefix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5" fillId="0" borderId="11" xfId="0" applyFont="1" applyFill="1" applyBorder="1" applyAlignment="1">
      <alignment horizontal="left" vertical="center" wrapText="1"/>
    </xf>
    <xf numFmtId="192" fontId="4" fillId="5" borderId="10" xfId="0" applyNumberFormat="1" applyFont="1" applyFill="1" applyBorder="1" applyAlignment="1">
      <alignment horizontal="center" vertical="center" wrapText="1"/>
    </xf>
    <xf numFmtId="192" fontId="4" fillId="5" borderId="10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 wrapText="1"/>
    </xf>
    <xf numFmtId="3" fontId="4" fillId="5" borderId="10" xfId="0" applyNumberFormat="1" applyFont="1" applyFill="1" applyBorder="1" applyAlignment="1" quotePrefix="1">
      <alignment horizontal="left" vertical="center"/>
    </xf>
    <xf numFmtId="3" fontId="4" fillId="5" borderId="10" xfId="0" applyNumberFormat="1" applyFont="1" applyFill="1" applyBorder="1" applyAlignment="1" quotePrefix="1">
      <alignment vertical="center"/>
    </xf>
    <xf numFmtId="3" fontId="4" fillId="5" borderId="10" xfId="0" applyNumberFormat="1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>
      <alignment horizontal="left" vertical="center"/>
    </xf>
    <xf numFmtId="3" fontId="4" fillId="5" borderId="12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 applyProtection="1">
      <alignment vertical="center" wrapText="1" readingOrder="1"/>
      <protection locked="0"/>
    </xf>
    <xf numFmtId="185" fontId="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5" fillId="35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left" vertical="center" wrapText="1" readingOrder="1"/>
      <protection locked="0"/>
    </xf>
    <xf numFmtId="0" fontId="4" fillId="33" borderId="10" xfId="0" applyFont="1" applyFill="1" applyBorder="1" applyAlignment="1" applyProtection="1">
      <alignment vertical="center" wrapText="1" readingOrder="1"/>
      <protection locked="0"/>
    </xf>
    <xf numFmtId="185" fontId="4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5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85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vertical="center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192" fontId="1" fillId="0" borderId="10" xfId="0" applyNumberFormat="1" applyFont="1" applyFill="1" applyBorder="1" applyAlignment="1" quotePrefix="1">
      <alignment horizontal="center" vertical="center" wrapText="1" readingOrder="1"/>
    </xf>
    <xf numFmtId="192" fontId="1" fillId="0" borderId="10" xfId="0" applyNumberFormat="1" applyFont="1" applyFill="1" applyBorder="1" applyAlignment="1" quotePrefix="1">
      <alignment horizontal="center" vertical="center" readingOrder="1"/>
    </xf>
    <xf numFmtId="0" fontId="1" fillId="0" borderId="0" xfId="0" applyFont="1" applyAlignment="1">
      <alignment vertical="center" readingOrder="1"/>
    </xf>
    <xf numFmtId="0" fontId="0" fillId="0" borderId="0" xfId="0" applyFont="1" applyBorder="1" applyAlignment="1">
      <alignment wrapText="1" readingOrder="1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185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85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3" xfId="0" applyFont="1" applyBorder="1" applyAlignment="1" applyProtection="1">
      <alignment horizontal="center" wrapText="1" readingOrder="1"/>
      <protection locked="0"/>
    </xf>
    <xf numFmtId="192" fontId="31" fillId="0" borderId="10" xfId="0" applyNumberFormat="1" applyFont="1" applyFill="1" applyBorder="1" applyAlignment="1" quotePrefix="1">
      <alignment horizontal="center" wrapText="1" readingOrder="1"/>
    </xf>
    <xf numFmtId="192" fontId="31" fillId="0" borderId="10" xfId="0" applyNumberFormat="1" applyFont="1" applyFill="1" applyBorder="1" applyAlignment="1" quotePrefix="1">
      <alignment horizontal="center" readingOrder="1"/>
    </xf>
    <xf numFmtId="0" fontId="8" fillId="0" borderId="0" xfId="0" applyFont="1" applyAlignment="1">
      <alignment readingOrder="1"/>
    </xf>
    <xf numFmtId="0" fontId="8" fillId="0" borderId="13" xfId="0" applyFont="1" applyBorder="1" applyAlignment="1" applyProtection="1">
      <alignment horizontal="center" wrapText="1" readingOrder="1"/>
      <protection locked="0"/>
    </xf>
    <xf numFmtId="1" fontId="8" fillId="0" borderId="10" xfId="0" applyNumberFormat="1" applyFont="1" applyFill="1" applyBorder="1" applyAlignment="1" quotePrefix="1">
      <alignment horizontal="center" vertical="center"/>
    </xf>
    <xf numFmtId="192" fontId="8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1" fontId="8" fillId="0" borderId="10" xfId="0" applyNumberFormat="1" applyFont="1" applyFill="1" applyBorder="1" applyAlignment="1" quotePrefix="1">
      <alignment horizontal="center" vertical="center" wrapText="1"/>
    </xf>
    <xf numFmtId="3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"/>
    </xf>
    <xf numFmtId="1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3" xfId="0" applyFont="1" applyBorder="1" applyAlignment="1" applyProtection="1">
      <alignment vertical="center" wrapText="1" readingOrder="1"/>
      <protection locked="0"/>
    </xf>
    <xf numFmtId="192" fontId="0" fillId="0" borderId="10" xfId="0" applyNumberFormat="1" applyFont="1" applyFill="1" applyBorder="1" applyAlignment="1">
      <alignment horizontal="center" vertical="center" wrapText="1" readingOrder="1"/>
    </xf>
    <xf numFmtId="192" fontId="0" fillId="0" borderId="10" xfId="0" applyNumberFormat="1" applyFont="1" applyFill="1" applyBorder="1" applyAlignment="1">
      <alignment horizontal="center" vertical="center" readingOrder="1"/>
    </xf>
    <xf numFmtId="0" fontId="0" fillId="0" borderId="13" xfId="0" applyFont="1" applyBorder="1" applyAlignment="1" applyProtection="1">
      <alignment vertical="center" wrapText="1" readingOrder="1"/>
      <protection locked="0"/>
    </xf>
    <xf numFmtId="0" fontId="0" fillId="0" borderId="10" xfId="0" applyFont="1" applyBorder="1" applyAlignment="1">
      <alignment vertical="center" wrapText="1" readingOrder="1"/>
    </xf>
    <xf numFmtId="0" fontId="53" fillId="5" borderId="14" xfId="0" applyFont="1" applyFill="1" applyBorder="1" applyAlignment="1">
      <alignment horizontal="left" vertical="center" wrapText="1"/>
    </xf>
    <xf numFmtId="0" fontId="53" fillId="5" borderId="10" xfId="0" applyFont="1" applyFill="1" applyBorder="1" applyAlignment="1">
      <alignment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36" borderId="10" xfId="0" applyFont="1" applyFill="1" applyBorder="1" applyAlignment="1">
      <alignment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36" borderId="10" xfId="0" applyFont="1" applyFill="1" applyBorder="1" applyAlignment="1">
      <alignment vertical="center" wrapText="1"/>
    </xf>
    <xf numFmtId="0" fontId="53" fillId="5" borderId="10" xfId="0" applyFont="1" applyFill="1" applyBorder="1" applyAlignment="1">
      <alignment horizontal="left" vertical="center" wrapText="1"/>
    </xf>
    <xf numFmtId="0" fontId="53" fillId="36" borderId="10" xfId="0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 applyProtection="1">
      <alignment vertical="center" wrapText="1" readingOrder="1"/>
      <protection locked="0"/>
    </xf>
    <xf numFmtId="0" fontId="5" fillId="0" borderId="0" xfId="0" applyFont="1" applyBorder="1" applyAlignment="1" applyProtection="1">
      <alignment horizontal="left" vertical="center" wrapText="1" readingOrder="1"/>
      <protection locked="0"/>
    </xf>
    <xf numFmtId="0" fontId="55" fillId="0" borderId="0" xfId="0" applyFont="1" applyAlignment="1">
      <alignment readingOrder="1"/>
    </xf>
    <xf numFmtId="0" fontId="55" fillId="0" borderId="0" xfId="0" applyFont="1" applyAlignment="1" applyProtection="1">
      <alignment wrapText="1" readingOrder="1"/>
      <protection locked="0"/>
    </xf>
    <xf numFmtId="185" fontId="55" fillId="0" borderId="0" xfId="0" applyNumberFormat="1" applyFont="1" applyBorder="1" applyAlignment="1" applyProtection="1">
      <alignment wrapText="1" readingOrder="1"/>
      <protection locked="0"/>
    </xf>
    <xf numFmtId="1" fontId="31" fillId="0" borderId="10" xfId="0" applyNumberFormat="1" applyFont="1" applyFill="1" applyBorder="1" applyAlignment="1" quotePrefix="1">
      <alignment horizontal="center" wrapText="1" readingOrder="1"/>
    </xf>
    <xf numFmtId="185" fontId="0" fillId="0" borderId="13" xfId="0" applyNumberFormat="1" applyFont="1" applyBorder="1" applyAlignment="1" applyProtection="1">
      <alignment vertical="center" wrapText="1" readingOrder="1"/>
      <protection locked="0"/>
    </xf>
    <xf numFmtId="0" fontId="0" fillId="0" borderId="0" xfId="0" applyFont="1" applyAlignment="1" applyProtection="1">
      <alignment wrapText="1" readingOrder="1"/>
      <protection locked="0"/>
    </xf>
    <xf numFmtId="185" fontId="0" fillId="0" borderId="15" xfId="0" applyNumberFormat="1" applyFont="1" applyBorder="1" applyAlignment="1" applyProtection="1">
      <alignment vertical="center" wrapText="1" readingOrder="1"/>
      <protection locked="0"/>
    </xf>
    <xf numFmtId="185" fontId="0" fillId="0" borderId="16" xfId="0" applyNumberFormat="1" applyFont="1" applyBorder="1" applyAlignment="1" applyProtection="1">
      <alignment vertical="center" wrapText="1" readingOrder="1"/>
      <protection locked="0"/>
    </xf>
    <xf numFmtId="185" fontId="0" fillId="0" borderId="0" xfId="0" applyNumberFormat="1" applyFont="1" applyBorder="1" applyAlignment="1" applyProtection="1">
      <alignment wrapText="1" readingOrder="1"/>
      <protection locked="0"/>
    </xf>
    <xf numFmtId="4" fontId="1" fillId="0" borderId="10" xfId="0" applyNumberFormat="1" applyFont="1" applyFill="1" applyBorder="1" applyAlignment="1" quotePrefix="1">
      <alignment horizontal="center" vertical="center" wrapText="1"/>
    </xf>
    <xf numFmtId="4" fontId="4" fillId="5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4" fillId="5" borderId="17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  <xf numFmtId="4" fontId="4" fillId="5" borderId="10" xfId="0" applyNumberFormat="1" applyFont="1" applyFill="1" applyBorder="1" applyAlignment="1" quotePrefix="1">
      <alignment horizontal="right" vertical="center"/>
    </xf>
    <xf numFmtId="4" fontId="4" fillId="0" borderId="0" xfId="0" applyNumberFormat="1" applyFont="1" applyFill="1" applyBorder="1" applyAlignment="1" quotePrefix="1">
      <alignment horizontal="right" vertical="center"/>
    </xf>
    <xf numFmtId="4" fontId="4" fillId="0" borderId="10" xfId="0" applyNumberFormat="1" applyFont="1" applyFill="1" applyBorder="1" applyAlignment="1" quotePrefix="1">
      <alignment horizontal="right" vertical="center" wrapText="1"/>
    </xf>
    <xf numFmtId="4" fontId="4" fillId="0" borderId="10" xfId="0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/>
    </xf>
    <xf numFmtId="4" fontId="4" fillId="5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horizontal="right" wrapText="1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1" fontId="31" fillId="0" borderId="10" xfId="0" applyNumberFormat="1" applyFont="1" applyFill="1" applyBorder="1" applyAlignment="1">
      <alignment horizontal="center" wrapText="1" readingOrder="1"/>
    </xf>
    <xf numFmtId="4" fontId="1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4" fillId="5" borderId="17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1" fillId="0" borderId="0" xfId="0" applyFont="1" applyAlignment="1">
      <alignment horizontal="center" readingOrder="1"/>
    </xf>
    <xf numFmtId="0" fontId="0" fillId="0" borderId="0" xfId="0" applyFont="1" applyAlignment="1">
      <alignment horizontal="center" readingOrder="1"/>
    </xf>
    <xf numFmtId="185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wrapText="1" readingOrder="1"/>
      <protection locked="0"/>
    </xf>
    <xf numFmtId="0" fontId="1" fillId="0" borderId="0" xfId="0" applyFont="1" applyAlignment="1">
      <alignment readingOrder="1"/>
    </xf>
    <xf numFmtId="0" fontId="1" fillId="0" borderId="0" xfId="0" applyFont="1" applyBorder="1" applyAlignment="1" applyProtection="1">
      <alignment horizontal="left" wrapText="1" readingOrder="1"/>
      <protection locked="0"/>
    </xf>
    <xf numFmtId="0" fontId="1" fillId="0" borderId="18" xfId="0" applyFont="1" applyBorder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8" fillId="0" borderId="14" xfId="0" applyNumberFormat="1" applyFont="1" applyFill="1" applyBorder="1" applyAlignment="1" quotePrefix="1">
      <alignment horizontal="center" vertical="center" wrapText="1"/>
    </xf>
    <xf numFmtId="0" fontId="8" fillId="0" borderId="17" xfId="0" applyNumberFormat="1" applyFont="1" applyFill="1" applyBorder="1" applyAlignment="1" quotePrefix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 quotePrefix="1">
      <alignment horizontal="center" vertical="center" wrapText="1"/>
    </xf>
    <xf numFmtId="1" fontId="8" fillId="0" borderId="17" xfId="0" applyNumberFormat="1" applyFont="1" applyFill="1" applyBorder="1" applyAlignment="1" quotePrefix="1">
      <alignment horizontal="center" vertical="center" wrapText="1"/>
    </xf>
    <xf numFmtId="1" fontId="8" fillId="0" borderId="10" xfId="0" applyNumberFormat="1" applyFont="1" applyFill="1" applyBorder="1" applyAlignment="1" quotePrefix="1">
      <alignment horizontal="center" vertical="center" wrapText="1"/>
    </xf>
    <xf numFmtId="0" fontId="4" fillId="33" borderId="14" xfId="0" applyFont="1" applyFill="1" applyBorder="1" applyAlignment="1" applyProtection="1">
      <alignment horizontal="center" vertical="center" wrapText="1" readingOrder="1"/>
      <protection locked="0"/>
    </xf>
    <xf numFmtId="0" fontId="5" fillId="0" borderId="17" xfId="0" applyFont="1" applyBorder="1" applyAlignment="1">
      <alignment horizontal="center" vertical="center"/>
    </xf>
    <xf numFmtId="1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/>
  <cols>
    <col min="1" max="1" width="33.421875" style="3" customWidth="1"/>
    <col min="2" max="2" width="15.421875" style="104" bestFit="1" customWidth="1"/>
    <col min="3" max="3" width="15.421875" style="3" bestFit="1" customWidth="1"/>
    <col min="4" max="4" width="15.28125" style="3" customWidth="1"/>
    <col min="5" max="6" width="13.140625" style="151" customWidth="1"/>
    <col min="7" max="16384" width="9.140625" style="3" customWidth="1"/>
  </cols>
  <sheetData>
    <row r="1" spans="1:6" s="1" customFormat="1" ht="26.25" customHeight="1">
      <c r="A1" s="158" t="s">
        <v>149</v>
      </c>
      <c r="B1" s="158"/>
      <c r="C1" s="158"/>
      <c r="D1" s="158"/>
      <c r="E1" s="158"/>
      <c r="F1" s="158"/>
    </row>
    <row r="2" spans="1:6" s="1" customFormat="1" ht="16.5" customHeight="1">
      <c r="A2" s="153" t="s">
        <v>150</v>
      </c>
      <c r="B2" s="153"/>
      <c r="C2" s="154"/>
      <c r="D2" s="154"/>
      <c r="E2" s="150"/>
      <c r="F2" s="150"/>
    </row>
    <row r="3" spans="1:6" s="58" customFormat="1" ht="38.25">
      <c r="A3" s="55" t="s">
        <v>151</v>
      </c>
      <c r="B3" s="60" t="s">
        <v>270</v>
      </c>
      <c r="C3" s="60" t="s">
        <v>266</v>
      </c>
      <c r="D3" s="60" t="s">
        <v>271</v>
      </c>
      <c r="E3" s="56" t="s">
        <v>68</v>
      </c>
      <c r="F3" s="57" t="s">
        <v>68</v>
      </c>
    </row>
    <row r="4" spans="1:6" s="72" customFormat="1" ht="11.25">
      <c r="A4" s="69">
        <v>1</v>
      </c>
      <c r="B4" s="140">
        <v>2</v>
      </c>
      <c r="C4" s="107">
        <v>3</v>
      </c>
      <c r="D4" s="107">
        <v>4</v>
      </c>
      <c r="E4" s="70" t="s">
        <v>262</v>
      </c>
      <c r="F4" s="71" t="s">
        <v>263</v>
      </c>
    </row>
    <row r="5" spans="1:6" ht="15" customHeight="1">
      <c r="A5" s="83" t="s">
        <v>152</v>
      </c>
      <c r="B5" s="108">
        <v>2085113.21</v>
      </c>
      <c r="C5" s="108">
        <v>4534137.56</v>
      </c>
      <c r="D5" s="108">
        <v>2172337.32</v>
      </c>
      <c r="E5" s="84">
        <f>D5/B5*100</f>
        <v>104.18318341573405</v>
      </c>
      <c r="F5" s="85">
        <f>D5/C5*100</f>
        <v>47.91070608806143</v>
      </c>
    </row>
    <row r="6" spans="1:6" ht="25.5">
      <c r="A6" s="83" t="s">
        <v>153</v>
      </c>
      <c r="B6" s="108">
        <v>0</v>
      </c>
      <c r="C6" s="108">
        <v>0</v>
      </c>
      <c r="D6" s="108">
        <v>0</v>
      </c>
      <c r="E6" s="84">
        <v>0</v>
      </c>
      <c r="F6" s="85">
        <v>0</v>
      </c>
    </row>
    <row r="7" spans="1:6" ht="15" customHeight="1">
      <c r="A7" s="83" t="s">
        <v>154</v>
      </c>
      <c r="B7" s="108">
        <f>SUM(B5:B6)</f>
        <v>2085113.21</v>
      </c>
      <c r="C7" s="108">
        <f>SUM(C5:C6)</f>
        <v>4534137.56</v>
      </c>
      <c r="D7" s="108">
        <f>SUM(D5:D6)</f>
        <v>2172337.32</v>
      </c>
      <c r="E7" s="84">
        <f>D7/B7*100</f>
        <v>104.18318341573405</v>
      </c>
      <c r="F7" s="85">
        <f>D7/C7*100</f>
        <v>47.91070608806143</v>
      </c>
    </row>
    <row r="8" spans="1:6" ht="15" customHeight="1">
      <c r="A8" s="83" t="s">
        <v>155</v>
      </c>
      <c r="B8" s="108">
        <v>2055854.44</v>
      </c>
      <c r="C8" s="108">
        <v>4542679.94</v>
      </c>
      <c r="D8" s="108">
        <v>2119145.36</v>
      </c>
      <c r="E8" s="84">
        <f>D8/B8*100</f>
        <v>103.07857009565326</v>
      </c>
      <c r="F8" s="85">
        <f>D8/C8*100</f>
        <v>46.64967349647793</v>
      </c>
    </row>
    <row r="9" spans="1:6" ht="25.5">
      <c r="A9" s="83" t="s">
        <v>156</v>
      </c>
      <c r="B9" s="108">
        <v>1175.24</v>
      </c>
      <c r="C9" s="108">
        <v>98645.38</v>
      </c>
      <c r="D9" s="108">
        <v>1172</v>
      </c>
      <c r="E9" s="84">
        <f>D9/B9*100</f>
        <v>99.72431162996494</v>
      </c>
      <c r="F9" s="85">
        <f>D9/C9*100</f>
        <v>1.1880941611254374</v>
      </c>
    </row>
    <row r="10" spans="1:6" ht="15" customHeight="1">
      <c r="A10" s="83" t="s">
        <v>122</v>
      </c>
      <c r="B10" s="108">
        <f>SUM(B8:B9)</f>
        <v>2057029.68</v>
      </c>
      <c r="C10" s="108">
        <f>SUM(C8:C9)</f>
        <v>4641325.32</v>
      </c>
      <c r="D10" s="108">
        <f>SUM(D8:D9)</f>
        <v>2120317.36</v>
      </c>
      <c r="E10" s="84">
        <f>D10/B10*100</f>
        <v>103.07665371167613</v>
      </c>
      <c r="F10" s="85">
        <f>D10/C10*100</f>
        <v>45.68344629632641</v>
      </c>
    </row>
    <row r="11" spans="1:6" ht="15" customHeight="1">
      <c r="A11" s="83" t="s">
        <v>157</v>
      </c>
      <c r="B11" s="108">
        <f>B7-B10</f>
        <v>28083.530000000028</v>
      </c>
      <c r="C11" s="108">
        <f>C7-C10</f>
        <v>-107187.76000000071</v>
      </c>
      <c r="D11" s="108">
        <f>D7-D10</f>
        <v>52019.95999999996</v>
      </c>
      <c r="E11" s="84">
        <f>D11/B11*100</f>
        <v>185.2329817512254</v>
      </c>
      <c r="F11" s="85">
        <f>D11/C11*100</f>
        <v>-48.531623386849034</v>
      </c>
    </row>
    <row r="12" ht="409.5" customHeight="1" hidden="1"/>
    <row r="13" ht="15.75" customHeight="1"/>
    <row r="14" spans="1:6" s="1" customFormat="1" ht="16.5" customHeight="1">
      <c r="A14" s="153" t="s">
        <v>158</v>
      </c>
      <c r="B14" s="153"/>
      <c r="C14" s="154"/>
      <c r="D14" s="154"/>
      <c r="E14" s="150"/>
      <c r="F14" s="150"/>
    </row>
    <row r="15" spans="1:6" s="58" customFormat="1" ht="38.25">
      <c r="A15" s="55" t="s">
        <v>151</v>
      </c>
      <c r="B15" s="60" t="s">
        <v>270</v>
      </c>
      <c r="C15" s="60" t="s">
        <v>266</v>
      </c>
      <c r="D15" s="60" t="s">
        <v>271</v>
      </c>
      <c r="E15" s="56" t="s">
        <v>68</v>
      </c>
      <c r="F15" s="57" t="s">
        <v>68</v>
      </c>
    </row>
    <row r="16" spans="1:6" s="72" customFormat="1" ht="11.25">
      <c r="A16" s="69">
        <v>1</v>
      </c>
      <c r="B16" s="140">
        <v>2</v>
      </c>
      <c r="C16" s="107">
        <v>3</v>
      </c>
      <c r="D16" s="107">
        <v>4</v>
      </c>
      <c r="E16" s="70" t="s">
        <v>262</v>
      </c>
      <c r="F16" s="71" t="s">
        <v>263</v>
      </c>
    </row>
    <row r="17" spans="1:6" ht="25.5">
      <c r="A17" s="83" t="s">
        <v>159</v>
      </c>
      <c r="B17" s="108">
        <v>0</v>
      </c>
      <c r="C17" s="108">
        <v>0</v>
      </c>
      <c r="D17" s="108">
        <v>0</v>
      </c>
      <c r="E17" s="84">
        <v>0</v>
      </c>
      <c r="F17" s="85">
        <v>0</v>
      </c>
    </row>
    <row r="18" spans="1:6" ht="25.5">
      <c r="A18" s="83" t="s">
        <v>160</v>
      </c>
      <c r="B18" s="108">
        <v>0</v>
      </c>
      <c r="C18" s="108">
        <v>0</v>
      </c>
      <c r="D18" s="108">
        <v>0</v>
      </c>
      <c r="E18" s="84">
        <v>0</v>
      </c>
      <c r="F18" s="85">
        <v>0</v>
      </c>
    </row>
    <row r="19" spans="1:6" ht="15" customHeight="1">
      <c r="A19" s="83" t="s">
        <v>161</v>
      </c>
      <c r="B19" s="108">
        <f>B17-B18</f>
        <v>0</v>
      </c>
      <c r="C19" s="108">
        <f>C17-C18</f>
        <v>0</v>
      </c>
      <c r="D19" s="108">
        <f>D17-D18</f>
        <v>0</v>
      </c>
      <c r="E19" s="84">
        <v>0</v>
      </c>
      <c r="F19" s="85">
        <v>0</v>
      </c>
    </row>
    <row r="20" spans="1:4" ht="12.75">
      <c r="A20" s="2"/>
      <c r="B20" s="105"/>
      <c r="C20" s="109"/>
      <c r="D20" s="109"/>
    </row>
    <row r="21" spans="1:6" s="1" customFormat="1" ht="18" customHeight="1">
      <c r="A21" s="155" t="s">
        <v>170</v>
      </c>
      <c r="B21" s="155"/>
      <c r="C21" s="155"/>
      <c r="D21" s="149"/>
      <c r="E21" s="150"/>
      <c r="F21" s="150"/>
    </row>
    <row r="22" spans="1:6" ht="38.25">
      <c r="A22" s="87" t="s">
        <v>171</v>
      </c>
      <c r="B22" s="108">
        <v>32054.88</v>
      </c>
      <c r="C22" s="108">
        <v>107187.76</v>
      </c>
      <c r="D22" s="108">
        <v>107187.76</v>
      </c>
      <c r="E22" s="84">
        <f>D22/B22*100</f>
        <v>334.3882741099015</v>
      </c>
      <c r="F22" s="85">
        <f>D22/C22*100</f>
        <v>100</v>
      </c>
    </row>
    <row r="23" spans="1:6" ht="38.25">
      <c r="A23" s="87" t="s">
        <v>172</v>
      </c>
      <c r="B23" s="110">
        <f>B11+B19+B22</f>
        <v>60138.41000000003</v>
      </c>
      <c r="C23" s="110">
        <f>C11+C19+C22</f>
        <v>-7.130438461899757E-10</v>
      </c>
      <c r="D23" s="110">
        <f>D11+D19+D22</f>
        <v>159207.71999999997</v>
      </c>
      <c r="E23" s="84">
        <f>D23/B23*100</f>
        <v>264.7354993256388</v>
      </c>
      <c r="F23" s="85">
        <v>0</v>
      </c>
    </row>
    <row r="24" ht="14.25" customHeight="1"/>
    <row r="25" spans="1:6" s="1" customFormat="1" ht="18" customHeight="1">
      <c r="A25" s="155" t="s">
        <v>173</v>
      </c>
      <c r="B25" s="155"/>
      <c r="C25" s="156"/>
      <c r="D25" s="156"/>
      <c r="E25" s="150"/>
      <c r="F25" s="150"/>
    </row>
    <row r="26" spans="1:6" ht="25.5">
      <c r="A26" s="87" t="s">
        <v>174</v>
      </c>
      <c r="B26" s="111">
        <f>SUM(B22)</f>
        <v>32054.88</v>
      </c>
      <c r="C26" s="111">
        <f>SUM(C22)</f>
        <v>107187.76</v>
      </c>
      <c r="D26" s="111">
        <f>SUM(D22)</f>
        <v>107187.76</v>
      </c>
      <c r="E26" s="84">
        <f>D26/B26*100</f>
        <v>334.3882741099015</v>
      </c>
      <c r="F26" s="85">
        <f>D26/C26*100</f>
        <v>100</v>
      </c>
    </row>
    <row r="27" spans="1:4" ht="12.75">
      <c r="A27" s="59"/>
      <c r="B27" s="106"/>
      <c r="C27" s="112"/>
      <c r="D27" s="112"/>
    </row>
    <row r="28" spans="1:6" s="1" customFormat="1" ht="16.5" customHeight="1">
      <c r="A28" s="157" t="s">
        <v>162</v>
      </c>
      <c r="B28" s="157"/>
      <c r="C28" s="154"/>
      <c r="D28" s="154"/>
      <c r="E28" s="150"/>
      <c r="F28" s="150"/>
    </row>
    <row r="29" spans="1:6" s="58" customFormat="1" ht="38.25">
      <c r="A29" s="60" t="s">
        <v>151</v>
      </c>
      <c r="B29" s="60" t="s">
        <v>270</v>
      </c>
      <c r="C29" s="60" t="s">
        <v>266</v>
      </c>
      <c r="D29" s="60" t="s">
        <v>271</v>
      </c>
      <c r="E29" s="56" t="s">
        <v>68</v>
      </c>
      <c r="F29" s="57" t="s">
        <v>68</v>
      </c>
    </row>
    <row r="30" spans="1:6" s="72" customFormat="1" ht="11.25">
      <c r="A30" s="73">
        <v>1</v>
      </c>
      <c r="B30" s="140">
        <v>2</v>
      </c>
      <c r="C30" s="107">
        <v>3</v>
      </c>
      <c r="D30" s="107">
        <v>4</v>
      </c>
      <c r="E30" s="70" t="s">
        <v>262</v>
      </c>
      <c r="F30" s="71" t="s">
        <v>263</v>
      </c>
    </row>
    <row r="31" spans="1:6" ht="15" customHeight="1">
      <c r="A31" s="86" t="s">
        <v>163</v>
      </c>
      <c r="B31" s="108">
        <f>SUM(B7)</f>
        <v>2085113.21</v>
      </c>
      <c r="C31" s="108">
        <f>SUM(C7)</f>
        <v>4534137.56</v>
      </c>
      <c r="D31" s="108">
        <f>SUM(D7)</f>
        <v>2172337.32</v>
      </c>
      <c r="E31" s="84">
        <f>D31/B31*100</f>
        <v>104.18318341573405</v>
      </c>
      <c r="F31" s="85">
        <f aca="true" t="shared" si="0" ref="F31:F37">D31/C31*100</f>
        <v>47.91070608806143</v>
      </c>
    </row>
    <row r="32" spans="1:6" ht="15" customHeight="1">
      <c r="A32" s="86" t="s">
        <v>164</v>
      </c>
      <c r="B32" s="108">
        <f>SUM(B22)</f>
        <v>32054.88</v>
      </c>
      <c r="C32" s="108">
        <f>SUM(C22)</f>
        <v>107187.76</v>
      </c>
      <c r="D32" s="108">
        <f>SUM(D22)</f>
        <v>107187.76</v>
      </c>
      <c r="E32" s="84">
        <f>D32/B32*100</f>
        <v>334.3882741099015</v>
      </c>
      <c r="F32" s="85">
        <f t="shared" si="0"/>
        <v>100</v>
      </c>
    </row>
    <row r="33" spans="1:6" ht="25.5">
      <c r="A33" s="83" t="s">
        <v>165</v>
      </c>
      <c r="B33" s="108">
        <f>SUM(B17)</f>
        <v>0</v>
      </c>
      <c r="C33" s="108">
        <f>SUM(C17)</f>
        <v>0</v>
      </c>
      <c r="D33" s="108">
        <f>SUM(D17)</f>
        <v>0</v>
      </c>
      <c r="E33" s="84">
        <v>0</v>
      </c>
      <c r="F33" s="85">
        <v>0</v>
      </c>
    </row>
    <row r="34" spans="1:6" ht="15" customHeight="1">
      <c r="A34" s="83" t="s">
        <v>166</v>
      </c>
      <c r="B34" s="108">
        <f>SUM(B31:B33)</f>
        <v>2117168.09</v>
      </c>
      <c r="C34" s="108">
        <f>SUM(C31:C33)</f>
        <v>4641325.319999999</v>
      </c>
      <c r="D34" s="108">
        <f>SUM(D31:D33)</f>
        <v>2279525.0799999996</v>
      </c>
      <c r="E34" s="84">
        <f>D34/B34*100</f>
        <v>107.66859234119667</v>
      </c>
      <c r="F34" s="85">
        <f t="shared" si="0"/>
        <v>49.113667386711</v>
      </c>
    </row>
    <row r="35" spans="1:6" ht="15" customHeight="1">
      <c r="A35" s="83" t="s">
        <v>167</v>
      </c>
      <c r="B35" s="108">
        <f>SUM(B10)</f>
        <v>2057029.68</v>
      </c>
      <c r="C35" s="108">
        <f>SUM(C10)</f>
        <v>4641325.32</v>
      </c>
      <c r="D35" s="108">
        <f>SUM(D10)</f>
        <v>2120317.36</v>
      </c>
      <c r="E35" s="84">
        <f>D35/B35*100</f>
        <v>103.07665371167613</v>
      </c>
      <c r="F35" s="85">
        <f t="shared" si="0"/>
        <v>45.68344629632641</v>
      </c>
    </row>
    <row r="36" spans="1:6" ht="25.5">
      <c r="A36" s="83" t="s">
        <v>168</v>
      </c>
      <c r="B36" s="108">
        <f>SUM(B18)</f>
        <v>0</v>
      </c>
      <c r="C36" s="108">
        <f>SUM(C18)</f>
        <v>0</v>
      </c>
      <c r="D36" s="108">
        <f>SUM(D18)</f>
        <v>0</v>
      </c>
      <c r="E36" s="84">
        <v>0</v>
      </c>
      <c r="F36" s="85">
        <v>0</v>
      </c>
    </row>
    <row r="37" spans="1:6" ht="25.5">
      <c r="A37" s="83" t="s">
        <v>169</v>
      </c>
      <c r="B37" s="108">
        <f>SUM(B35:B36)</f>
        <v>2057029.68</v>
      </c>
      <c r="C37" s="108">
        <f>SUM(C35:C36)</f>
        <v>4641325.32</v>
      </c>
      <c r="D37" s="108">
        <f>SUM(D35:D36)</f>
        <v>2120317.36</v>
      </c>
      <c r="E37" s="84">
        <f>D37/B37*100</f>
        <v>103.07665371167613</v>
      </c>
      <c r="F37" s="85">
        <f t="shared" si="0"/>
        <v>45.68344629632641</v>
      </c>
    </row>
    <row r="38" ht="409.5" customHeight="1" hidden="1"/>
    <row r="39" ht="25.5" customHeight="1"/>
    <row r="40" ht="12.75">
      <c r="A40" s="173" t="s">
        <v>280</v>
      </c>
    </row>
    <row r="41" spans="1:4" ht="12.75">
      <c r="A41" s="174" t="s">
        <v>282</v>
      </c>
      <c r="D41" s="3" t="s">
        <v>256</v>
      </c>
    </row>
    <row r="42" spans="1:4" ht="12.75">
      <c r="A42" s="173" t="s">
        <v>281</v>
      </c>
      <c r="D42" s="3" t="s">
        <v>257</v>
      </c>
    </row>
  </sheetData>
  <sheetProtection/>
  <mergeCells count="6">
    <mergeCell ref="A2:D2"/>
    <mergeCell ref="A14:D14"/>
    <mergeCell ref="A21:C21"/>
    <mergeCell ref="A25:D25"/>
    <mergeCell ref="A28:D28"/>
    <mergeCell ref="A1:F1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87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28125" style="0" customWidth="1"/>
    <col min="2" max="2" width="42.28125" style="0" customWidth="1"/>
    <col min="3" max="5" width="15.421875" style="123" customWidth="1"/>
    <col min="6" max="7" width="14.28125" style="0" customWidth="1"/>
  </cols>
  <sheetData>
    <row r="1" spans="1:7" ht="30" customHeight="1">
      <c r="A1" s="159" t="s">
        <v>259</v>
      </c>
      <c r="B1" s="159"/>
      <c r="C1" s="159"/>
      <c r="D1" s="159"/>
      <c r="E1" s="159"/>
      <c r="F1" s="159"/>
      <c r="G1" s="159"/>
    </row>
    <row r="2" spans="1:7" ht="42" customHeight="1">
      <c r="A2" s="28" t="s">
        <v>66</v>
      </c>
      <c r="B2" s="13" t="s">
        <v>67</v>
      </c>
      <c r="C2" s="141" t="s">
        <v>272</v>
      </c>
      <c r="D2" s="113" t="s">
        <v>267</v>
      </c>
      <c r="E2" s="113" t="s">
        <v>273</v>
      </c>
      <c r="F2" s="4" t="s">
        <v>68</v>
      </c>
      <c r="G2" s="4" t="s">
        <v>68</v>
      </c>
    </row>
    <row r="3" spans="1:7" s="76" customFormat="1" ht="11.25">
      <c r="A3" s="160">
        <v>1</v>
      </c>
      <c r="B3" s="161"/>
      <c r="C3" s="142">
        <v>2</v>
      </c>
      <c r="D3" s="74">
        <v>3</v>
      </c>
      <c r="E3" s="74">
        <v>4</v>
      </c>
      <c r="F3" s="75" t="s">
        <v>262</v>
      </c>
      <c r="G3" s="75" t="s">
        <v>263</v>
      </c>
    </row>
    <row r="4" spans="1:7" ht="30" customHeight="1">
      <c r="A4" s="34">
        <v>6</v>
      </c>
      <c r="B4" s="35" t="s">
        <v>187</v>
      </c>
      <c r="C4" s="114">
        <f>SUM(C5,C13,C16,C19,C26)</f>
        <v>2085113.21</v>
      </c>
      <c r="D4" s="114">
        <f>SUM(D5,D13,D16,D19,D26)</f>
        <v>4534137.5600000005</v>
      </c>
      <c r="E4" s="114">
        <f>SUM(E5,E13,E16,E19,E26)</f>
        <v>2172337.3200000003</v>
      </c>
      <c r="F4" s="33">
        <f>E4/C4*100</f>
        <v>104.18318341573408</v>
      </c>
      <c r="G4" s="33">
        <f>E4/D4*100</f>
        <v>47.91070608806143</v>
      </c>
    </row>
    <row r="5" spans="1:7" ht="30" customHeight="1">
      <c r="A5" s="14">
        <v>63</v>
      </c>
      <c r="B5" s="15" t="s">
        <v>76</v>
      </c>
      <c r="C5" s="115">
        <f>SUM(C6,C8,C11)</f>
        <v>1852305.23</v>
      </c>
      <c r="D5" s="115">
        <f>SUM(D6,D8,D11)</f>
        <v>3937752.64</v>
      </c>
      <c r="E5" s="115">
        <f>SUM(E6,E8,E11)</f>
        <v>1879283.53</v>
      </c>
      <c r="F5" s="7">
        <f>E5/C5*100</f>
        <v>101.4564716205007</v>
      </c>
      <c r="G5" s="7">
        <f>E5/D5*100</f>
        <v>47.72477353986359</v>
      </c>
    </row>
    <row r="6" spans="1:7" ht="30" customHeight="1">
      <c r="A6" s="14">
        <v>632</v>
      </c>
      <c r="B6" s="15" t="s">
        <v>196</v>
      </c>
      <c r="C6" s="115">
        <f>C7</f>
        <v>0</v>
      </c>
      <c r="D6" s="115">
        <v>129735</v>
      </c>
      <c r="E6" s="115">
        <f>E7</f>
        <v>44278.16</v>
      </c>
      <c r="F6" s="7">
        <v>0</v>
      </c>
      <c r="G6" s="7">
        <f>E6/D6*100</f>
        <v>34.12969514780129</v>
      </c>
    </row>
    <row r="7" spans="1:7" ht="30" customHeight="1">
      <c r="A7" s="17">
        <v>6323</v>
      </c>
      <c r="B7" s="18" t="s">
        <v>255</v>
      </c>
      <c r="C7" s="116">
        <v>0</v>
      </c>
      <c r="D7" s="116"/>
      <c r="E7" s="116">
        <v>44278.16</v>
      </c>
      <c r="F7" s="7">
        <v>0</v>
      </c>
      <c r="G7" s="8"/>
    </row>
    <row r="8" spans="1:7" ht="30" customHeight="1">
      <c r="A8" s="14">
        <v>636</v>
      </c>
      <c r="B8" s="15" t="s">
        <v>77</v>
      </c>
      <c r="C8" s="115">
        <f>SUM(C9:C10)</f>
        <v>1812818.07</v>
      </c>
      <c r="D8" s="115">
        <v>3808017.64</v>
      </c>
      <c r="E8" s="115">
        <f>SUM(E9:E10)</f>
        <v>1835005.37</v>
      </c>
      <c r="F8" s="7">
        <f aca="true" t="shared" si="0" ref="F8:F19">E8/C8*100</f>
        <v>101.22391211601283</v>
      </c>
      <c r="G8" s="7">
        <f>E8/D8*100</f>
        <v>48.18794300543209</v>
      </c>
    </row>
    <row r="9" spans="1:7" ht="30" customHeight="1">
      <c r="A9" s="17">
        <v>6361</v>
      </c>
      <c r="B9" s="18" t="s">
        <v>126</v>
      </c>
      <c r="C9" s="116">
        <v>1812818.07</v>
      </c>
      <c r="D9" s="116"/>
      <c r="E9" s="116">
        <v>1835005.37</v>
      </c>
      <c r="F9" s="7">
        <f t="shared" si="0"/>
        <v>101.22391211601283</v>
      </c>
      <c r="G9" s="7"/>
    </row>
    <row r="10" spans="1:7" ht="30" customHeight="1">
      <c r="A10" s="17">
        <v>6362</v>
      </c>
      <c r="B10" s="18" t="s">
        <v>127</v>
      </c>
      <c r="C10" s="116">
        <v>0</v>
      </c>
      <c r="D10" s="116"/>
      <c r="E10" s="116">
        <v>0</v>
      </c>
      <c r="F10" s="7">
        <v>0</v>
      </c>
      <c r="G10" s="7"/>
    </row>
    <row r="11" spans="1:7" ht="30" customHeight="1">
      <c r="A11" s="14">
        <v>638</v>
      </c>
      <c r="B11" s="15" t="s">
        <v>128</v>
      </c>
      <c r="C11" s="115">
        <f>C12</f>
        <v>39487.16</v>
      </c>
      <c r="D11" s="115">
        <v>0</v>
      </c>
      <c r="E11" s="115">
        <f>E12</f>
        <v>0</v>
      </c>
      <c r="F11" s="7">
        <f t="shared" si="0"/>
        <v>0</v>
      </c>
      <c r="G11" s="7">
        <v>0</v>
      </c>
    </row>
    <row r="12" spans="1:7" ht="30" customHeight="1">
      <c r="A12" s="17">
        <v>6381</v>
      </c>
      <c r="B12" s="18" t="s">
        <v>258</v>
      </c>
      <c r="C12" s="116">
        <v>39487.16</v>
      </c>
      <c r="D12" s="116"/>
      <c r="E12" s="116">
        <v>0</v>
      </c>
      <c r="F12" s="7">
        <f t="shared" si="0"/>
        <v>0</v>
      </c>
      <c r="G12" s="7"/>
    </row>
    <row r="13" spans="1:7" ht="30" customHeight="1">
      <c r="A13" s="14">
        <v>64</v>
      </c>
      <c r="B13" s="15" t="s">
        <v>130</v>
      </c>
      <c r="C13" s="115">
        <f>SUM(C14)</f>
        <v>2.85</v>
      </c>
      <c r="D13" s="115">
        <f>SUM(D14)</f>
        <v>20</v>
      </c>
      <c r="E13" s="115">
        <f>SUM(E14)</f>
        <v>0.29</v>
      </c>
      <c r="F13" s="7">
        <f t="shared" si="0"/>
        <v>10.175438596491226</v>
      </c>
      <c r="G13" s="7">
        <f>E13/D13*100</f>
        <v>1.45</v>
      </c>
    </row>
    <row r="14" spans="1:7" ht="30" customHeight="1">
      <c r="A14" s="14">
        <v>641</v>
      </c>
      <c r="B14" s="15" t="s">
        <v>131</v>
      </c>
      <c r="C14" s="115">
        <f>C15</f>
        <v>2.85</v>
      </c>
      <c r="D14" s="115">
        <v>20</v>
      </c>
      <c r="E14" s="115">
        <f>E15</f>
        <v>0.29</v>
      </c>
      <c r="F14" s="7">
        <f t="shared" si="0"/>
        <v>10.175438596491226</v>
      </c>
      <c r="G14" s="7">
        <f>E14/D14*100</f>
        <v>1.45</v>
      </c>
    </row>
    <row r="15" spans="1:7" ht="30" customHeight="1">
      <c r="A15" s="17">
        <v>6413</v>
      </c>
      <c r="B15" s="18" t="s">
        <v>142</v>
      </c>
      <c r="C15" s="116">
        <v>2.85</v>
      </c>
      <c r="D15" s="116"/>
      <c r="E15" s="116">
        <v>0.29</v>
      </c>
      <c r="F15" s="7">
        <f t="shared" si="0"/>
        <v>10.175438596491226</v>
      </c>
      <c r="G15" s="8"/>
    </row>
    <row r="16" spans="1:7" ht="30" customHeight="1">
      <c r="A16" s="14">
        <v>65</v>
      </c>
      <c r="B16" s="15" t="s">
        <v>132</v>
      </c>
      <c r="C16" s="115">
        <f>C17</f>
        <v>53337</v>
      </c>
      <c r="D16" s="115">
        <f>D17</f>
        <v>87400</v>
      </c>
      <c r="E16" s="115">
        <f>E17</f>
        <v>61785</v>
      </c>
      <c r="F16" s="7">
        <f t="shared" si="0"/>
        <v>115.83891107486359</v>
      </c>
      <c r="G16" s="7">
        <f>E16/D16*100</f>
        <v>70.69221967963387</v>
      </c>
    </row>
    <row r="17" spans="1:7" ht="30" customHeight="1">
      <c r="A17" s="14">
        <v>652</v>
      </c>
      <c r="B17" s="15" t="s">
        <v>74</v>
      </c>
      <c r="C17" s="115">
        <f>C18</f>
        <v>53337</v>
      </c>
      <c r="D17" s="115">
        <v>87400</v>
      </c>
      <c r="E17" s="115">
        <f>E18</f>
        <v>61785</v>
      </c>
      <c r="F17" s="7">
        <f t="shared" si="0"/>
        <v>115.83891107486359</v>
      </c>
      <c r="G17" s="7">
        <f>E17/D17*100</f>
        <v>70.69221967963387</v>
      </c>
    </row>
    <row r="18" spans="1:7" ht="30" customHeight="1">
      <c r="A18" s="17">
        <v>6526</v>
      </c>
      <c r="B18" s="18" t="s">
        <v>75</v>
      </c>
      <c r="C18" s="116">
        <v>53337</v>
      </c>
      <c r="D18" s="116"/>
      <c r="E18" s="116">
        <v>61785</v>
      </c>
      <c r="F18" s="7">
        <f t="shared" si="0"/>
        <v>115.83891107486359</v>
      </c>
      <c r="G18" s="7"/>
    </row>
    <row r="19" spans="1:7" ht="30" customHeight="1">
      <c r="A19" s="14">
        <v>66</v>
      </c>
      <c r="B19" s="15" t="s">
        <v>72</v>
      </c>
      <c r="C19" s="115">
        <f>SUM(C20,C23)</f>
        <v>100</v>
      </c>
      <c r="D19" s="115">
        <f>SUM(D20,D23)</f>
        <v>20628</v>
      </c>
      <c r="E19" s="115">
        <f>SUM(E20,E23)</f>
        <v>700</v>
      </c>
      <c r="F19" s="7">
        <f t="shared" si="0"/>
        <v>700</v>
      </c>
      <c r="G19" s="7">
        <f>E19/D19*100</f>
        <v>3.393445801822765</v>
      </c>
    </row>
    <row r="20" spans="1:7" ht="30" customHeight="1">
      <c r="A20" s="14">
        <v>661</v>
      </c>
      <c r="B20" s="15" t="s">
        <v>133</v>
      </c>
      <c r="C20" s="115">
        <f>C22</f>
        <v>0</v>
      </c>
      <c r="D20" s="115">
        <v>4000</v>
      </c>
      <c r="E20" s="115">
        <f>E22</f>
        <v>0</v>
      </c>
      <c r="F20" s="7">
        <v>0</v>
      </c>
      <c r="G20" s="7">
        <f>E20/D20*100</f>
        <v>0</v>
      </c>
    </row>
    <row r="21" spans="1:7" ht="30" customHeight="1">
      <c r="A21" s="17">
        <v>6614</v>
      </c>
      <c r="B21" s="18" t="s">
        <v>198</v>
      </c>
      <c r="C21" s="116">
        <v>0</v>
      </c>
      <c r="D21" s="116"/>
      <c r="E21" s="116">
        <v>0</v>
      </c>
      <c r="F21" s="7">
        <v>0</v>
      </c>
      <c r="G21" s="8"/>
    </row>
    <row r="22" spans="1:7" ht="30" customHeight="1">
      <c r="A22" s="17">
        <v>6615</v>
      </c>
      <c r="B22" s="18" t="s">
        <v>197</v>
      </c>
      <c r="C22" s="116">
        <v>0</v>
      </c>
      <c r="D22" s="116"/>
      <c r="E22" s="116">
        <v>0</v>
      </c>
      <c r="F22" s="7">
        <v>0</v>
      </c>
      <c r="G22" s="7"/>
    </row>
    <row r="23" spans="1:7" ht="30" customHeight="1">
      <c r="A23" s="14">
        <v>663</v>
      </c>
      <c r="B23" s="15" t="s">
        <v>73</v>
      </c>
      <c r="C23" s="115">
        <f>SUM(C24:C25)</f>
        <v>100</v>
      </c>
      <c r="D23" s="115">
        <v>16628</v>
      </c>
      <c r="E23" s="115">
        <f>SUM(E24:E25)</f>
        <v>700</v>
      </c>
      <c r="F23" s="7">
        <f aca="true" t="shared" si="1" ref="F23:F28">E23/C23*100</f>
        <v>700</v>
      </c>
      <c r="G23" s="7">
        <f>E23/D23*100</f>
        <v>4.209766658648063</v>
      </c>
    </row>
    <row r="24" spans="1:7" ht="30" customHeight="1">
      <c r="A24" s="17">
        <v>6631</v>
      </c>
      <c r="B24" s="18" t="s">
        <v>134</v>
      </c>
      <c r="C24" s="116">
        <v>0</v>
      </c>
      <c r="D24" s="116"/>
      <c r="E24" s="116">
        <v>0</v>
      </c>
      <c r="F24" s="7">
        <v>0</v>
      </c>
      <c r="G24" s="7"/>
    </row>
    <row r="25" spans="1:7" ht="30" customHeight="1">
      <c r="A25" s="17">
        <v>6632</v>
      </c>
      <c r="B25" s="18" t="s">
        <v>199</v>
      </c>
      <c r="C25" s="116">
        <v>100</v>
      </c>
      <c r="D25" s="116"/>
      <c r="E25" s="116">
        <v>700</v>
      </c>
      <c r="F25" s="7">
        <f t="shared" si="1"/>
        <v>700</v>
      </c>
      <c r="G25" s="7"/>
    </row>
    <row r="26" spans="1:7" ht="30" customHeight="1">
      <c r="A26" s="14">
        <v>67</v>
      </c>
      <c r="B26" s="15" t="s">
        <v>69</v>
      </c>
      <c r="C26" s="115">
        <f>C27</f>
        <v>179368.13</v>
      </c>
      <c r="D26" s="115">
        <f>D27</f>
        <v>488336.92</v>
      </c>
      <c r="E26" s="115">
        <f>E27</f>
        <v>230568.5</v>
      </c>
      <c r="F26" s="7">
        <f t="shared" si="1"/>
        <v>128.54485353669017</v>
      </c>
      <c r="G26" s="7">
        <f>E26/D26*100</f>
        <v>47.21504571065403</v>
      </c>
    </row>
    <row r="27" spans="1:7" ht="30" customHeight="1">
      <c r="A27" s="14">
        <v>671</v>
      </c>
      <c r="B27" s="15" t="s">
        <v>129</v>
      </c>
      <c r="C27" s="115">
        <f>SUM(C28:C29)</f>
        <v>179368.13</v>
      </c>
      <c r="D27" s="115">
        <v>488336.92</v>
      </c>
      <c r="E27" s="115">
        <f>SUM(E28:E29)</f>
        <v>230568.5</v>
      </c>
      <c r="F27" s="7">
        <f t="shared" si="1"/>
        <v>128.54485353669017</v>
      </c>
      <c r="G27" s="7">
        <f>E27/D27*100</f>
        <v>47.21504571065403</v>
      </c>
    </row>
    <row r="28" spans="1:7" ht="30" customHeight="1">
      <c r="A28" s="17">
        <v>6711</v>
      </c>
      <c r="B28" s="18" t="s">
        <v>70</v>
      </c>
      <c r="C28" s="116">
        <v>179368.13</v>
      </c>
      <c r="D28" s="116"/>
      <c r="E28" s="116">
        <v>230568.5</v>
      </c>
      <c r="F28" s="7">
        <f t="shared" si="1"/>
        <v>128.54485353669017</v>
      </c>
      <c r="G28" s="7"/>
    </row>
    <row r="29" spans="1:7" ht="30" customHeight="1">
      <c r="A29" s="17">
        <v>6712</v>
      </c>
      <c r="B29" s="31" t="s">
        <v>71</v>
      </c>
      <c r="C29" s="116">
        <v>0</v>
      </c>
      <c r="D29" s="116"/>
      <c r="E29" s="116">
        <v>0</v>
      </c>
      <c r="F29" s="7">
        <v>0</v>
      </c>
      <c r="G29" s="7"/>
    </row>
    <row r="30" spans="1:7" ht="30" customHeight="1">
      <c r="A30" s="88">
        <v>7</v>
      </c>
      <c r="B30" s="89" t="s">
        <v>175</v>
      </c>
      <c r="C30" s="117">
        <f>SUM(C31,C33)</f>
        <v>0</v>
      </c>
      <c r="D30" s="117">
        <f>SUM(D31,D33)</f>
        <v>0</v>
      </c>
      <c r="E30" s="117">
        <f>SUM(E31,E33)</f>
        <v>0</v>
      </c>
      <c r="F30" s="33">
        <v>0</v>
      </c>
      <c r="G30" s="33">
        <v>0</v>
      </c>
    </row>
    <row r="31" spans="1:7" ht="30" customHeight="1">
      <c r="A31" s="90">
        <v>71</v>
      </c>
      <c r="B31" s="91" t="s">
        <v>176</v>
      </c>
      <c r="C31" s="118">
        <f>C32</f>
        <v>0</v>
      </c>
      <c r="D31" s="118">
        <f>D32</f>
        <v>0</v>
      </c>
      <c r="E31" s="118">
        <f>E32</f>
        <v>0</v>
      </c>
      <c r="F31" s="7">
        <v>0</v>
      </c>
      <c r="G31" s="7">
        <v>0</v>
      </c>
    </row>
    <row r="32" spans="1:7" ht="30" customHeight="1">
      <c r="A32" s="92">
        <v>711</v>
      </c>
      <c r="B32" s="93" t="s">
        <v>177</v>
      </c>
      <c r="C32" s="143">
        <v>0</v>
      </c>
      <c r="D32" s="116"/>
      <c r="E32" s="116"/>
      <c r="F32" s="7">
        <v>0</v>
      </c>
      <c r="G32" s="7"/>
    </row>
    <row r="33" spans="1:7" ht="30" customHeight="1">
      <c r="A33" s="90">
        <v>72</v>
      </c>
      <c r="B33" s="91" t="s">
        <v>178</v>
      </c>
      <c r="C33" s="118">
        <f>SUM(C34:C34)</f>
        <v>0</v>
      </c>
      <c r="D33" s="118">
        <f>SUM(D34:D34)</f>
        <v>0</v>
      </c>
      <c r="E33" s="118">
        <f>SUM(E34:E34)</f>
        <v>0</v>
      </c>
      <c r="F33" s="7">
        <v>0</v>
      </c>
      <c r="G33" s="7">
        <v>0</v>
      </c>
    </row>
    <row r="34" spans="1:7" ht="30" customHeight="1">
      <c r="A34" s="92">
        <v>722</v>
      </c>
      <c r="B34" s="93" t="s">
        <v>179</v>
      </c>
      <c r="C34" s="143">
        <v>0</v>
      </c>
      <c r="D34" s="116"/>
      <c r="E34" s="116"/>
      <c r="F34" s="7">
        <v>0</v>
      </c>
      <c r="G34" s="7"/>
    </row>
    <row r="35" spans="1:7" ht="30" customHeight="1">
      <c r="A35" s="94">
        <v>8</v>
      </c>
      <c r="B35" s="89" t="s">
        <v>180</v>
      </c>
      <c r="C35" s="114">
        <f>SUM(C36,C38,C40)</f>
        <v>0</v>
      </c>
      <c r="D35" s="114">
        <f>SUM(D36,D38,D40)</f>
        <v>0</v>
      </c>
      <c r="E35" s="114">
        <f>SUM(E36,E38,E40)</f>
        <v>0</v>
      </c>
      <c r="F35" s="33">
        <v>0</v>
      </c>
      <c r="G35" s="33">
        <v>0</v>
      </c>
    </row>
    <row r="36" spans="1:7" ht="30" customHeight="1">
      <c r="A36" s="95">
        <v>81</v>
      </c>
      <c r="B36" s="91" t="s">
        <v>181</v>
      </c>
      <c r="C36" s="115">
        <f>SUM(C37:C37)</f>
        <v>0</v>
      </c>
      <c r="D36" s="115">
        <f>SUM(D37:D37)</f>
        <v>0</v>
      </c>
      <c r="E36" s="115">
        <f>SUM(E37:E37)</f>
        <v>0</v>
      </c>
      <c r="F36" s="7">
        <v>0</v>
      </c>
      <c r="G36" s="7">
        <v>0</v>
      </c>
    </row>
    <row r="37" spans="1:7" ht="30" customHeight="1">
      <c r="A37" s="96">
        <v>818</v>
      </c>
      <c r="B37" s="93" t="s">
        <v>182</v>
      </c>
      <c r="C37" s="116">
        <v>0</v>
      </c>
      <c r="D37" s="116"/>
      <c r="E37" s="116"/>
      <c r="F37" s="7">
        <v>0</v>
      </c>
      <c r="G37" s="7"/>
    </row>
    <row r="38" spans="1:7" ht="30" customHeight="1">
      <c r="A38" s="95">
        <v>83</v>
      </c>
      <c r="B38" s="91" t="s">
        <v>183</v>
      </c>
      <c r="C38" s="115">
        <f>C39</f>
        <v>0</v>
      </c>
      <c r="D38" s="115">
        <f>D39</f>
        <v>0</v>
      </c>
      <c r="E38" s="115"/>
      <c r="F38" s="7">
        <v>0</v>
      </c>
      <c r="G38" s="7">
        <v>0</v>
      </c>
    </row>
    <row r="39" spans="1:7" ht="30" customHeight="1">
      <c r="A39" s="96">
        <v>832</v>
      </c>
      <c r="B39" s="93" t="s">
        <v>184</v>
      </c>
      <c r="C39" s="116">
        <v>0</v>
      </c>
      <c r="D39" s="116"/>
      <c r="E39" s="116"/>
      <c r="F39" s="7">
        <v>0</v>
      </c>
      <c r="G39" s="7"/>
    </row>
    <row r="40" spans="1:7" ht="30" customHeight="1">
      <c r="A40" s="95">
        <v>84</v>
      </c>
      <c r="B40" s="91" t="s">
        <v>185</v>
      </c>
      <c r="C40" s="115">
        <f>SUM(C41:C41)</f>
        <v>0</v>
      </c>
      <c r="D40" s="115">
        <f>SUM(D41:D41)</f>
        <v>0</v>
      </c>
      <c r="E40" s="115"/>
      <c r="F40" s="7">
        <v>0</v>
      </c>
      <c r="G40" s="7">
        <v>0</v>
      </c>
    </row>
    <row r="41" spans="1:7" ht="30" customHeight="1">
      <c r="A41" s="96">
        <v>844</v>
      </c>
      <c r="B41" s="93" t="s">
        <v>186</v>
      </c>
      <c r="C41" s="116">
        <v>0</v>
      </c>
      <c r="D41" s="116"/>
      <c r="E41" s="116"/>
      <c r="F41" s="7">
        <v>0</v>
      </c>
      <c r="G41" s="7"/>
    </row>
    <row r="42" spans="1:7" ht="30" customHeight="1">
      <c r="A42" s="36" t="s">
        <v>78</v>
      </c>
      <c r="B42" s="37"/>
      <c r="C42" s="119">
        <f>SUM(C4,C30,C35)</f>
        <v>2085113.21</v>
      </c>
      <c r="D42" s="119">
        <f>SUM(D4,D30,D35)</f>
        <v>4534137.5600000005</v>
      </c>
      <c r="E42" s="119">
        <f>SUM(E4,E30,E35)</f>
        <v>2172337.3200000003</v>
      </c>
      <c r="F42" s="33">
        <f>E42/C42*100</f>
        <v>104.18318341573408</v>
      </c>
      <c r="G42" s="33">
        <f>E42/D42*100</f>
        <v>47.91070608806143</v>
      </c>
    </row>
    <row r="43" spans="1:7" ht="30" customHeight="1">
      <c r="A43" s="29"/>
      <c r="B43" s="19"/>
      <c r="C43" s="120"/>
      <c r="D43" s="120"/>
      <c r="E43" s="120"/>
      <c r="F43" s="20"/>
      <c r="G43" s="20"/>
    </row>
    <row r="44" spans="1:7" ht="20.25" customHeight="1">
      <c r="A44" s="162" t="s">
        <v>135</v>
      </c>
      <c r="B44" s="162"/>
      <c r="C44" s="162"/>
      <c r="D44" s="162"/>
      <c r="E44" s="162"/>
      <c r="F44" s="162"/>
      <c r="G44" s="162"/>
    </row>
    <row r="45" spans="1:7" ht="44.25" customHeight="1">
      <c r="A45" s="12" t="s">
        <v>191</v>
      </c>
      <c r="B45" s="13" t="s">
        <v>192</v>
      </c>
      <c r="C45" s="141" t="s">
        <v>272</v>
      </c>
      <c r="D45" s="113" t="s">
        <v>267</v>
      </c>
      <c r="E45" s="113" t="s">
        <v>273</v>
      </c>
      <c r="F45" s="5" t="s">
        <v>68</v>
      </c>
      <c r="G45" s="5" t="s">
        <v>68</v>
      </c>
    </row>
    <row r="46" spans="1:7" s="76" customFormat="1" ht="11.25" customHeight="1">
      <c r="A46" s="163">
        <v>1</v>
      </c>
      <c r="B46" s="163"/>
      <c r="C46" s="142">
        <v>2</v>
      </c>
      <c r="D46" s="74">
        <v>3</v>
      </c>
      <c r="E46" s="74">
        <v>4</v>
      </c>
      <c r="F46" s="75" t="s">
        <v>262</v>
      </c>
      <c r="G46" s="75" t="s">
        <v>263</v>
      </c>
    </row>
    <row r="47" spans="1:7" ht="20.25" customHeight="1">
      <c r="A47" s="21">
        <v>1</v>
      </c>
      <c r="B47" s="21" t="s">
        <v>136</v>
      </c>
      <c r="C47" s="121">
        <v>2021675.36</v>
      </c>
      <c r="D47" s="121">
        <v>4275704.56</v>
      </c>
      <c r="E47" s="121">
        <v>2045573.87</v>
      </c>
      <c r="F47" s="7">
        <f aca="true" t="shared" si="2" ref="F47:F52">E47/C47*100</f>
        <v>101.18211412538558</v>
      </c>
      <c r="G47" s="7">
        <f aca="true" t="shared" si="3" ref="G47:G52">E47/D47*100</f>
        <v>47.8417963939024</v>
      </c>
    </row>
    <row r="48" spans="1:7" ht="20.25" customHeight="1">
      <c r="A48" s="21">
        <v>2</v>
      </c>
      <c r="B48" s="21" t="s">
        <v>140</v>
      </c>
      <c r="C48" s="121">
        <v>2.85</v>
      </c>
      <c r="D48" s="121">
        <v>4020</v>
      </c>
      <c r="E48" s="121">
        <v>0.29</v>
      </c>
      <c r="F48" s="7">
        <f t="shared" si="2"/>
        <v>10.175438596491226</v>
      </c>
      <c r="G48" s="7">
        <f t="shared" si="3"/>
        <v>0.007213930348258706</v>
      </c>
    </row>
    <row r="49" spans="1:7" ht="20.25" customHeight="1">
      <c r="A49" s="21">
        <v>3</v>
      </c>
      <c r="B49" s="21" t="s">
        <v>137</v>
      </c>
      <c r="C49" s="121">
        <v>100</v>
      </c>
      <c r="D49" s="121">
        <v>16628</v>
      </c>
      <c r="E49" s="121">
        <v>700</v>
      </c>
      <c r="F49" s="7">
        <f t="shared" si="2"/>
        <v>700</v>
      </c>
      <c r="G49" s="7">
        <f t="shared" si="3"/>
        <v>4.209766658648063</v>
      </c>
    </row>
    <row r="50" spans="1:7" ht="20.25" customHeight="1">
      <c r="A50" s="21">
        <v>4</v>
      </c>
      <c r="B50" s="21" t="s">
        <v>138</v>
      </c>
      <c r="C50" s="121">
        <v>53337</v>
      </c>
      <c r="D50" s="121">
        <v>87400</v>
      </c>
      <c r="E50" s="121">
        <v>61785</v>
      </c>
      <c r="F50" s="7">
        <f t="shared" si="2"/>
        <v>115.83891107486359</v>
      </c>
      <c r="G50" s="7">
        <f t="shared" si="3"/>
        <v>70.69221967963387</v>
      </c>
    </row>
    <row r="51" spans="1:7" ht="20.25" customHeight="1">
      <c r="A51" s="21">
        <v>5</v>
      </c>
      <c r="B51" s="21" t="s">
        <v>139</v>
      </c>
      <c r="C51" s="121">
        <v>9998</v>
      </c>
      <c r="D51" s="121">
        <v>150385</v>
      </c>
      <c r="E51" s="121">
        <v>64278.16</v>
      </c>
      <c r="F51" s="7">
        <f t="shared" si="2"/>
        <v>642.9101820364073</v>
      </c>
      <c r="G51" s="7">
        <f t="shared" si="3"/>
        <v>42.742401170329494</v>
      </c>
    </row>
    <row r="52" spans="1:7" ht="20.25" customHeight="1">
      <c r="A52" s="21"/>
      <c r="B52" s="22" t="s">
        <v>141</v>
      </c>
      <c r="C52" s="122">
        <f>SUM(C47:C51)</f>
        <v>2085113.2100000002</v>
      </c>
      <c r="D52" s="122">
        <f>SUM(D47:D51)</f>
        <v>4534137.56</v>
      </c>
      <c r="E52" s="122">
        <f>SUM(E47:E51)</f>
        <v>2172337.3200000003</v>
      </c>
      <c r="F52" s="7">
        <f t="shared" si="2"/>
        <v>104.18318341573405</v>
      </c>
      <c r="G52" s="7">
        <f t="shared" si="3"/>
        <v>47.91070608806144</v>
      </c>
    </row>
    <row r="53" ht="24" customHeight="1"/>
    <row r="54" spans="1:2" ht="12.75">
      <c r="A54" s="175" t="s">
        <v>280</v>
      </c>
      <c r="B54" s="175"/>
    </row>
    <row r="55" spans="1:5" ht="12.75">
      <c r="A55" s="174" t="s">
        <v>283</v>
      </c>
      <c r="E55" s="3" t="s">
        <v>256</v>
      </c>
    </row>
    <row r="56" spans="1:5" ht="12.75">
      <c r="A56" s="175" t="s">
        <v>281</v>
      </c>
      <c r="B56" s="175"/>
      <c r="E56" s="3" t="s">
        <v>257</v>
      </c>
    </row>
  </sheetData>
  <sheetProtection/>
  <mergeCells count="6">
    <mergeCell ref="A1:G1"/>
    <mergeCell ref="A3:B3"/>
    <mergeCell ref="A44:G44"/>
    <mergeCell ref="A46:B46"/>
    <mergeCell ref="A54:B54"/>
    <mergeCell ref="A56:B56"/>
  </mergeCells>
  <printOptions/>
  <pageMargins left="0.7" right="0.7" top="0.75" bottom="0.75" header="0.3" footer="0.3"/>
  <pageSetup fitToHeight="4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28125" style="30" customWidth="1"/>
    <col min="2" max="2" width="42.28125" style="9" customWidth="1"/>
    <col min="3" max="3" width="18.421875" style="129" customWidth="1"/>
    <col min="4" max="4" width="19.00390625" style="129" customWidth="1"/>
    <col min="5" max="5" width="18.00390625" style="129" customWidth="1"/>
    <col min="6" max="6" width="16.28125" style="10" customWidth="1"/>
    <col min="7" max="7" width="15.28125" style="11" customWidth="1"/>
    <col min="8" max="10" width="15.28125" style="9" customWidth="1"/>
    <col min="11" max="14" width="15.140625" style="9" customWidth="1"/>
    <col min="15" max="15" width="16.7109375" style="9" hidden="1" customWidth="1"/>
    <col min="16" max="16" width="16.421875" style="9" hidden="1" customWidth="1"/>
    <col min="17" max="17" width="12.57421875" style="9" hidden="1" customWidth="1"/>
    <col min="18" max="18" width="15.140625" style="9" customWidth="1"/>
    <col min="19" max="16384" width="9.140625" style="9" customWidth="1"/>
  </cols>
  <sheetData>
    <row r="1" spans="1:7" ht="22.5" customHeight="1">
      <c r="A1" s="164" t="s">
        <v>260</v>
      </c>
      <c r="B1" s="164"/>
      <c r="C1" s="164"/>
      <c r="D1" s="164"/>
      <c r="E1" s="164"/>
      <c r="F1" s="164"/>
      <c r="G1" s="164"/>
    </row>
    <row r="2" spans="1:7" s="24" customFormat="1" ht="42" customHeight="1">
      <c r="A2" s="28" t="s">
        <v>79</v>
      </c>
      <c r="B2" s="13" t="s">
        <v>67</v>
      </c>
      <c r="C2" s="141" t="s">
        <v>274</v>
      </c>
      <c r="D2" s="113" t="s">
        <v>267</v>
      </c>
      <c r="E2" s="113" t="s">
        <v>275</v>
      </c>
      <c r="F2" s="4" t="s">
        <v>68</v>
      </c>
      <c r="G2" s="5" t="s">
        <v>68</v>
      </c>
    </row>
    <row r="3" spans="1:7" s="79" customFormat="1" ht="11.25" customHeight="1">
      <c r="A3" s="165">
        <v>1</v>
      </c>
      <c r="B3" s="166"/>
      <c r="C3" s="144">
        <v>2</v>
      </c>
      <c r="D3" s="77">
        <v>3</v>
      </c>
      <c r="E3" s="77">
        <v>4</v>
      </c>
      <c r="F3" s="77" t="s">
        <v>262</v>
      </c>
      <c r="G3" s="74" t="s">
        <v>263</v>
      </c>
    </row>
    <row r="4" spans="1:7" ht="30" customHeight="1">
      <c r="A4" s="34">
        <v>3</v>
      </c>
      <c r="B4" s="38" t="s">
        <v>195</v>
      </c>
      <c r="C4" s="124">
        <f>SUM(C5,C13,C44)</f>
        <v>2055854.44</v>
      </c>
      <c r="D4" s="124">
        <f>SUM(D5,D13,D44)</f>
        <v>4542679.94</v>
      </c>
      <c r="E4" s="124">
        <f>SUM(E5,E13,E44)</f>
        <v>2119145.36</v>
      </c>
      <c r="F4" s="32">
        <f aca="true" t="shared" si="0" ref="F4:F12">E4/C4*100</f>
        <v>103.07857009565326</v>
      </c>
      <c r="G4" s="33">
        <f>E4/D4*100</f>
        <v>46.64967349647793</v>
      </c>
    </row>
    <row r="5" spans="1:7" ht="30" customHeight="1">
      <c r="A5" s="14">
        <v>31</v>
      </c>
      <c r="B5" s="25" t="s">
        <v>80</v>
      </c>
      <c r="C5" s="125">
        <f>SUM(C6,C8,C10)</f>
        <v>1809864.74</v>
      </c>
      <c r="D5" s="125">
        <f>SUM(D6,D8,D10)</f>
        <v>3752750.5700000003</v>
      </c>
      <c r="E5" s="125">
        <f>SUM(E6,E8,E10)</f>
        <v>1840209.5599999998</v>
      </c>
      <c r="F5" s="6">
        <f t="shared" si="0"/>
        <v>101.67663468597105</v>
      </c>
      <c r="G5" s="7">
        <f>E5/D5*100</f>
        <v>49.03628753562483</v>
      </c>
    </row>
    <row r="6" spans="1:7" ht="30" customHeight="1">
      <c r="A6" s="14">
        <v>311</v>
      </c>
      <c r="B6" s="25" t="s">
        <v>81</v>
      </c>
      <c r="C6" s="125">
        <f>SUM(C7:C7)</f>
        <v>1504128.55</v>
      </c>
      <c r="D6" s="125">
        <v>3115254.39</v>
      </c>
      <c r="E6" s="125">
        <f>SUM(E7:E7)</f>
        <v>1539343.99</v>
      </c>
      <c r="F6" s="6">
        <f t="shared" si="0"/>
        <v>102.34125201599291</v>
      </c>
      <c r="G6" s="7">
        <f>E6/D6*100</f>
        <v>49.413107158802525</v>
      </c>
    </row>
    <row r="7" spans="1:7" ht="30" customHeight="1">
      <c r="A7" s="17">
        <v>3111</v>
      </c>
      <c r="B7" s="18" t="s">
        <v>82</v>
      </c>
      <c r="C7" s="126">
        <v>1504128.55</v>
      </c>
      <c r="D7" s="126"/>
      <c r="E7" s="126">
        <v>1539343.99</v>
      </c>
      <c r="F7" s="6">
        <f t="shared" si="0"/>
        <v>102.34125201599291</v>
      </c>
      <c r="G7" s="7"/>
    </row>
    <row r="8" spans="1:7" ht="30" customHeight="1">
      <c r="A8" s="14">
        <v>312</v>
      </c>
      <c r="B8" s="25" t="s">
        <v>83</v>
      </c>
      <c r="C8" s="125">
        <f>SUM(C9)</f>
        <v>57397.01</v>
      </c>
      <c r="D8" s="125">
        <v>123360</v>
      </c>
      <c r="E8" s="125">
        <f>SUM(E9)</f>
        <v>46856.14</v>
      </c>
      <c r="F8" s="6">
        <f t="shared" si="0"/>
        <v>81.63515834709857</v>
      </c>
      <c r="G8" s="7">
        <f>E8/D8*100</f>
        <v>37.983252269779506</v>
      </c>
    </row>
    <row r="9" spans="1:7" ht="30" customHeight="1">
      <c r="A9" s="17" t="s">
        <v>4</v>
      </c>
      <c r="B9" s="26" t="s">
        <v>83</v>
      </c>
      <c r="C9" s="126">
        <v>57397.01</v>
      </c>
      <c r="D9" s="126"/>
      <c r="E9" s="126">
        <v>46856.14</v>
      </c>
      <c r="F9" s="6">
        <f t="shared" si="0"/>
        <v>81.63515834709857</v>
      </c>
      <c r="G9" s="7"/>
    </row>
    <row r="10" spans="1:7" ht="30" customHeight="1">
      <c r="A10" s="14">
        <v>313</v>
      </c>
      <c r="B10" s="25" t="s">
        <v>84</v>
      </c>
      <c r="C10" s="125">
        <f>SUM(C11:C12)</f>
        <v>248339.18</v>
      </c>
      <c r="D10" s="125">
        <v>514136.18</v>
      </c>
      <c r="E10" s="125">
        <f>SUM(E11:E12)</f>
        <v>254009.43</v>
      </c>
      <c r="F10" s="6">
        <f t="shared" si="0"/>
        <v>102.28326839123814</v>
      </c>
      <c r="G10" s="7">
        <f>E10/D10*100</f>
        <v>49.40508757815877</v>
      </c>
    </row>
    <row r="11" spans="1:7" ht="30" customHeight="1">
      <c r="A11" s="17">
        <v>3132</v>
      </c>
      <c r="B11" s="26" t="s">
        <v>85</v>
      </c>
      <c r="C11" s="126">
        <v>247955.66</v>
      </c>
      <c r="D11" s="126"/>
      <c r="E11" s="126">
        <v>253966.47</v>
      </c>
      <c r="F11" s="6">
        <f t="shared" si="0"/>
        <v>102.42414712372366</v>
      </c>
      <c r="G11" s="7"/>
    </row>
    <row r="12" spans="1:7" ht="30" customHeight="1">
      <c r="A12" s="17">
        <v>3133</v>
      </c>
      <c r="B12" s="26" t="s">
        <v>86</v>
      </c>
      <c r="C12" s="126">
        <v>383.52</v>
      </c>
      <c r="D12" s="126"/>
      <c r="E12" s="126">
        <v>42.96</v>
      </c>
      <c r="F12" s="6">
        <f t="shared" si="0"/>
        <v>11.201501877346685</v>
      </c>
      <c r="G12" s="7"/>
    </row>
    <row r="13" spans="1:7" ht="30" customHeight="1">
      <c r="A13" s="14">
        <v>32</v>
      </c>
      <c r="B13" s="25" t="s">
        <v>87</v>
      </c>
      <c r="C13" s="125">
        <f>SUM(C14,C18,C25,C35,C37)</f>
        <v>236019.31999999998</v>
      </c>
      <c r="D13" s="125">
        <f>SUM(D14,D18,D25,D35,D37)</f>
        <v>781507.3699999999</v>
      </c>
      <c r="E13" s="125">
        <f>SUM(E14,E18,E25,E35,E37)</f>
        <v>276379.18000000005</v>
      </c>
      <c r="F13" s="6">
        <f aca="true" t="shared" si="1" ref="F13:F23">E13/C13*100</f>
        <v>117.1002356925696</v>
      </c>
      <c r="G13" s="7">
        <f>E13/D13*100</f>
        <v>35.3648846587333</v>
      </c>
    </row>
    <row r="14" spans="1:7" ht="30" customHeight="1">
      <c r="A14" s="14">
        <v>321</v>
      </c>
      <c r="B14" s="25" t="s">
        <v>88</v>
      </c>
      <c r="C14" s="125">
        <f>SUM(C15:C17)</f>
        <v>34765.93</v>
      </c>
      <c r="D14" s="125">
        <v>156145.1</v>
      </c>
      <c r="E14" s="125">
        <f>SUM(E15:E17)</f>
        <v>63042.399999999994</v>
      </c>
      <c r="F14" s="6">
        <f t="shared" si="1"/>
        <v>181.33385184863457</v>
      </c>
      <c r="G14" s="7">
        <f>E14/D14*100</f>
        <v>40.37424165087472</v>
      </c>
    </row>
    <row r="15" spans="1:7" ht="30" customHeight="1">
      <c r="A15" s="17" t="s">
        <v>8</v>
      </c>
      <c r="B15" s="26" t="s">
        <v>89</v>
      </c>
      <c r="C15" s="126">
        <v>0</v>
      </c>
      <c r="D15" s="126"/>
      <c r="E15" s="126">
        <v>18322.09</v>
      </c>
      <c r="F15" s="6">
        <v>0</v>
      </c>
      <c r="G15" s="7"/>
    </row>
    <row r="16" spans="1:7" ht="30" customHeight="1">
      <c r="A16" s="17" t="s">
        <v>7</v>
      </c>
      <c r="B16" s="26" t="s">
        <v>90</v>
      </c>
      <c r="C16" s="126">
        <v>34265.93</v>
      </c>
      <c r="D16" s="126"/>
      <c r="E16" s="126">
        <v>44720.31</v>
      </c>
      <c r="F16" s="6">
        <f t="shared" si="1"/>
        <v>130.5095469464859</v>
      </c>
      <c r="G16" s="7"/>
    </row>
    <row r="17" spans="1:7" ht="30" customHeight="1">
      <c r="A17" s="17">
        <v>3213</v>
      </c>
      <c r="B17" s="26" t="s">
        <v>91</v>
      </c>
      <c r="C17" s="126">
        <v>500</v>
      </c>
      <c r="D17" s="126"/>
      <c r="E17" s="126">
        <v>0</v>
      </c>
      <c r="F17" s="6">
        <f t="shared" si="1"/>
        <v>0</v>
      </c>
      <c r="G17" s="8"/>
    </row>
    <row r="18" spans="1:7" ht="30" customHeight="1">
      <c r="A18" s="14">
        <v>322</v>
      </c>
      <c r="B18" s="25" t="s">
        <v>92</v>
      </c>
      <c r="C18" s="125">
        <f>SUM(C19:C24)</f>
        <v>70353.5</v>
      </c>
      <c r="D18" s="125">
        <v>209037.75</v>
      </c>
      <c r="E18" s="125">
        <f>SUM(E19:E24)</f>
        <v>74231.86</v>
      </c>
      <c r="F18" s="6">
        <f t="shared" si="1"/>
        <v>105.51267527557265</v>
      </c>
      <c r="G18" s="7">
        <f>E18/D18*100</f>
        <v>35.511222255310344</v>
      </c>
    </row>
    <row r="19" spans="1:7" ht="30" customHeight="1">
      <c r="A19" s="17" t="s">
        <v>45</v>
      </c>
      <c r="B19" s="26" t="s">
        <v>93</v>
      </c>
      <c r="C19" s="126">
        <v>9011.93</v>
      </c>
      <c r="D19" s="126"/>
      <c r="E19" s="126">
        <v>9844</v>
      </c>
      <c r="F19" s="6">
        <f t="shared" si="1"/>
        <v>109.23298338979552</v>
      </c>
      <c r="G19" s="7"/>
    </row>
    <row r="20" spans="1:7" ht="30" customHeight="1">
      <c r="A20" s="17">
        <v>3222</v>
      </c>
      <c r="B20" s="26" t="s">
        <v>94</v>
      </c>
      <c r="C20" s="126">
        <v>7793.36</v>
      </c>
      <c r="D20" s="126"/>
      <c r="E20" s="126">
        <v>13445.42</v>
      </c>
      <c r="F20" s="6">
        <f t="shared" si="1"/>
        <v>172.5240461110484</v>
      </c>
      <c r="G20" s="7"/>
    </row>
    <row r="21" spans="1:7" ht="30" customHeight="1">
      <c r="A21" s="17" t="s">
        <v>43</v>
      </c>
      <c r="B21" s="26" t="s">
        <v>95</v>
      </c>
      <c r="C21" s="126">
        <v>47325.95</v>
      </c>
      <c r="D21" s="126"/>
      <c r="E21" s="126">
        <v>43069.66</v>
      </c>
      <c r="F21" s="6">
        <f t="shared" si="1"/>
        <v>91.00643515872372</v>
      </c>
      <c r="G21" s="7"/>
    </row>
    <row r="22" spans="1:7" ht="30" customHeight="1">
      <c r="A22" s="17" t="s">
        <v>47</v>
      </c>
      <c r="B22" s="26" t="s">
        <v>96</v>
      </c>
      <c r="C22" s="126">
        <v>1607.95</v>
      </c>
      <c r="D22" s="126"/>
      <c r="E22" s="126">
        <v>1639.58</v>
      </c>
      <c r="F22" s="6">
        <f t="shared" si="1"/>
        <v>101.96710096706987</v>
      </c>
      <c r="G22" s="7"/>
    </row>
    <row r="23" spans="1:7" ht="30" customHeight="1">
      <c r="A23" s="17">
        <v>3225</v>
      </c>
      <c r="B23" s="26" t="s">
        <v>97</v>
      </c>
      <c r="C23" s="126">
        <v>2564.31</v>
      </c>
      <c r="D23" s="126"/>
      <c r="E23" s="126">
        <v>6233.2</v>
      </c>
      <c r="F23" s="6">
        <f t="shared" si="1"/>
        <v>243.0751352215606</v>
      </c>
      <c r="G23" s="7"/>
    </row>
    <row r="24" spans="1:7" ht="30" customHeight="1">
      <c r="A24" s="17">
        <v>3227</v>
      </c>
      <c r="B24" s="26" t="s">
        <v>98</v>
      </c>
      <c r="C24" s="126">
        <v>2050</v>
      </c>
      <c r="D24" s="126"/>
      <c r="E24" s="126">
        <v>0</v>
      </c>
      <c r="F24" s="6">
        <v>0</v>
      </c>
      <c r="G24" s="7"/>
    </row>
    <row r="25" spans="1:7" ht="30" customHeight="1">
      <c r="A25" s="14">
        <v>323</v>
      </c>
      <c r="B25" s="25" t="s">
        <v>99</v>
      </c>
      <c r="C25" s="125">
        <f>SUM(C26:C34)</f>
        <v>106241.3</v>
      </c>
      <c r="D25" s="125">
        <v>293993.59</v>
      </c>
      <c r="E25" s="125">
        <f>SUM(E26:E34)</f>
        <v>100864.16</v>
      </c>
      <c r="F25" s="6">
        <f aca="true" t="shared" si="2" ref="F25:F34">E25/C25*100</f>
        <v>94.9387479257125</v>
      </c>
      <c r="G25" s="7">
        <f>E25/D25*100</f>
        <v>34.30828542894421</v>
      </c>
    </row>
    <row r="26" spans="1:7" ht="30" customHeight="1">
      <c r="A26" s="17" t="s">
        <v>51</v>
      </c>
      <c r="B26" s="26" t="s">
        <v>100</v>
      </c>
      <c r="C26" s="126">
        <v>8405.37</v>
      </c>
      <c r="D26" s="126"/>
      <c r="E26" s="126">
        <v>12648.01</v>
      </c>
      <c r="F26" s="6">
        <f t="shared" si="2"/>
        <v>150.4753508768799</v>
      </c>
      <c r="G26" s="7"/>
    </row>
    <row r="27" spans="1:7" ht="30" customHeight="1">
      <c r="A27" s="17" t="s">
        <v>19</v>
      </c>
      <c r="B27" s="26" t="s">
        <v>101</v>
      </c>
      <c r="C27" s="126">
        <v>61112.64</v>
      </c>
      <c r="D27" s="126"/>
      <c r="E27" s="126">
        <v>18163.67</v>
      </c>
      <c r="F27" s="6">
        <f t="shared" si="2"/>
        <v>29.72162550987815</v>
      </c>
      <c r="G27" s="7"/>
    </row>
    <row r="28" spans="1:7" ht="30" customHeight="1">
      <c r="A28" s="17">
        <v>3233</v>
      </c>
      <c r="B28" s="26" t="s">
        <v>278</v>
      </c>
      <c r="C28" s="126">
        <v>0</v>
      </c>
      <c r="D28" s="126"/>
      <c r="E28" s="126">
        <v>5106</v>
      </c>
      <c r="F28" s="6">
        <v>0</v>
      </c>
      <c r="G28" s="8"/>
    </row>
    <row r="29" spans="1:7" ht="30" customHeight="1">
      <c r="A29" s="17" t="s">
        <v>41</v>
      </c>
      <c r="B29" s="26" t="s">
        <v>102</v>
      </c>
      <c r="C29" s="126">
        <v>7357.69</v>
      </c>
      <c r="D29" s="126"/>
      <c r="E29" s="126">
        <v>8897.04</v>
      </c>
      <c r="F29" s="6">
        <f t="shared" si="2"/>
        <v>120.92164796287967</v>
      </c>
      <c r="G29" s="8"/>
    </row>
    <row r="30" spans="1:7" ht="30" customHeight="1">
      <c r="A30" s="17">
        <v>3235</v>
      </c>
      <c r="B30" s="26" t="s">
        <v>103</v>
      </c>
      <c r="C30" s="126">
        <v>11589.6</v>
      </c>
      <c r="D30" s="126"/>
      <c r="E30" s="126">
        <v>13415.1</v>
      </c>
      <c r="F30" s="6">
        <f t="shared" si="2"/>
        <v>115.75119072271691</v>
      </c>
      <c r="G30" s="8"/>
    </row>
    <row r="31" spans="1:7" ht="30" customHeight="1">
      <c r="A31" s="17">
        <v>3236</v>
      </c>
      <c r="B31" s="26" t="s">
        <v>104</v>
      </c>
      <c r="C31" s="126">
        <v>0</v>
      </c>
      <c r="D31" s="126"/>
      <c r="E31" s="126">
        <v>580</v>
      </c>
      <c r="F31" s="6">
        <v>0</v>
      </c>
      <c r="G31" s="8"/>
    </row>
    <row r="32" spans="1:7" ht="30" customHeight="1">
      <c r="A32" s="17">
        <v>3237</v>
      </c>
      <c r="B32" s="26" t="s">
        <v>105</v>
      </c>
      <c r="C32" s="126">
        <v>0</v>
      </c>
      <c r="D32" s="126"/>
      <c r="E32" s="126">
        <v>8681.84</v>
      </c>
      <c r="F32" s="6">
        <v>0</v>
      </c>
      <c r="G32" s="8"/>
    </row>
    <row r="33" spans="1:7" ht="30" customHeight="1">
      <c r="A33" s="17" t="s">
        <v>25</v>
      </c>
      <c r="B33" s="26" t="s">
        <v>106</v>
      </c>
      <c r="C33" s="126">
        <v>1875</v>
      </c>
      <c r="D33" s="126"/>
      <c r="E33" s="126">
        <v>1875</v>
      </c>
      <c r="F33" s="6">
        <f t="shared" si="2"/>
        <v>100</v>
      </c>
      <c r="G33" s="8"/>
    </row>
    <row r="34" spans="1:7" ht="30" customHeight="1">
      <c r="A34" s="17" t="s">
        <v>17</v>
      </c>
      <c r="B34" s="26" t="s">
        <v>107</v>
      </c>
      <c r="C34" s="126">
        <v>15901</v>
      </c>
      <c r="D34" s="126"/>
      <c r="E34" s="126">
        <v>31497.5</v>
      </c>
      <c r="F34" s="6">
        <f t="shared" si="2"/>
        <v>198.08502609898747</v>
      </c>
      <c r="G34" s="8"/>
    </row>
    <row r="35" spans="1:7" ht="30" customHeight="1">
      <c r="A35" s="14">
        <v>324</v>
      </c>
      <c r="B35" s="25" t="s">
        <v>108</v>
      </c>
      <c r="C35" s="125">
        <f>SUM(C36)</f>
        <v>0</v>
      </c>
      <c r="D35" s="125">
        <v>55250</v>
      </c>
      <c r="E35" s="125">
        <f>SUM(E36)</f>
        <v>22046.92</v>
      </c>
      <c r="F35" s="6">
        <v>0</v>
      </c>
      <c r="G35" s="7">
        <f>E35/D35*100</f>
        <v>39.903927601809954</v>
      </c>
    </row>
    <row r="36" spans="1:7" ht="30" customHeight="1">
      <c r="A36" s="17">
        <v>3241</v>
      </c>
      <c r="B36" s="26" t="s">
        <v>108</v>
      </c>
      <c r="C36" s="126">
        <v>0</v>
      </c>
      <c r="D36" s="126"/>
      <c r="E36" s="126">
        <v>22046.92</v>
      </c>
      <c r="F36" s="6">
        <v>0</v>
      </c>
      <c r="G36" s="7"/>
    </row>
    <row r="37" spans="1:7" ht="30" customHeight="1">
      <c r="A37" s="14">
        <v>329</v>
      </c>
      <c r="B37" s="25" t="s">
        <v>109</v>
      </c>
      <c r="C37" s="125">
        <f>SUM(C38:C43)</f>
        <v>24658.59</v>
      </c>
      <c r="D37" s="125">
        <v>67080.93</v>
      </c>
      <c r="E37" s="125">
        <f>SUM(E38:E43)</f>
        <v>16193.84</v>
      </c>
      <c r="F37" s="6">
        <f>E37/C37*100</f>
        <v>65.67220591282793</v>
      </c>
      <c r="G37" s="7">
        <f>E37/D37*100</f>
        <v>24.140750582915295</v>
      </c>
    </row>
    <row r="38" spans="1:7" ht="30" customHeight="1">
      <c r="A38" s="17">
        <v>3292</v>
      </c>
      <c r="B38" s="26" t="s">
        <v>110</v>
      </c>
      <c r="C38" s="126">
        <v>2532</v>
      </c>
      <c r="D38" s="126"/>
      <c r="E38" s="126">
        <v>2654</v>
      </c>
      <c r="F38" s="6">
        <f>E38/C38*100</f>
        <v>104.81832543443919</v>
      </c>
      <c r="G38" s="8"/>
    </row>
    <row r="39" spans="1:7" ht="30" customHeight="1">
      <c r="A39" s="17" t="s">
        <v>123</v>
      </c>
      <c r="B39" s="26" t="s">
        <v>111</v>
      </c>
      <c r="C39" s="126">
        <v>173.21</v>
      </c>
      <c r="D39" s="126"/>
      <c r="E39" s="126">
        <v>1469.08</v>
      </c>
      <c r="F39" s="6">
        <f>E39/C39*100</f>
        <v>848.1496449396685</v>
      </c>
      <c r="G39" s="8"/>
    </row>
    <row r="40" spans="1:7" ht="30" customHeight="1">
      <c r="A40" s="17">
        <v>3294</v>
      </c>
      <c r="B40" s="26" t="s">
        <v>112</v>
      </c>
      <c r="C40" s="126">
        <v>350</v>
      </c>
      <c r="D40" s="126"/>
      <c r="E40" s="126">
        <v>350</v>
      </c>
      <c r="F40" s="6">
        <f>E40/C40*100</f>
        <v>100</v>
      </c>
      <c r="G40" s="8"/>
    </row>
    <row r="41" spans="1:7" ht="30" customHeight="1">
      <c r="A41" s="17">
        <v>3295</v>
      </c>
      <c r="B41" s="26" t="s">
        <v>113</v>
      </c>
      <c r="C41" s="126">
        <v>7562.5</v>
      </c>
      <c r="D41" s="126"/>
      <c r="E41" s="126">
        <v>7350</v>
      </c>
      <c r="F41" s="6">
        <f>E41/C41*100</f>
        <v>97.19008264462809</v>
      </c>
      <c r="G41" s="8"/>
    </row>
    <row r="42" spans="1:7" ht="30" customHeight="1">
      <c r="A42" s="17">
        <v>3296</v>
      </c>
      <c r="B42" s="26" t="s">
        <v>200</v>
      </c>
      <c r="C42" s="126">
        <v>12812.5</v>
      </c>
      <c r="D42" s="126"/>
      <c r="E42" s="126">
        <v>2500</v>
      </c>
      <c r="F42" s="6">
        <v>0</v>
      </c>
      <c r="G42" s="8"/>
    </row>
    <row r="43" spans="1:7" ht="30" customHeight="1">
      <c r="A43" s="17" t="s">
        <v>14</v>
      </c>
      <c r="B43" s="26" t="s">
        <v>109</v>
      </c>
      <c r="C43" s="126">
        <v>1228.38</v>
      </c>
      <c r="D43" s="126"/>
      <c r="E43" s="126">
        <v>1870.76</v>
      </c>
      <c r="F43" s="6">
        <f aca="true" t="shared" si="3" ref="F43:F48">E43/C43*100</f>
        <v>152.29489245998792</v>
      </c>
      <c r="G43" s="8"/>
    </row>
    <row r="44" spans="1:7" ht="30" customHeight="1">
      <c r="A44" s="14">
        <v>34</v>
      </c>
      <c r="B44" s="25" t="s">
        <v>114</v>
      </c>
      <c r="C44" s="125">
        <f>SUM(C45)</f>
        <v>9970.380000000001</v>
      </c>
      <c r="D44" s="125">
        <f>SUM(D45)</f>
        <v>8422</v>
      </c>
      <c r="E44" s="125">
        <f>SUM(E45)</f>
        <v>2556.62</v>
      </c>
      <c r="F44" s="6">
        <f t="shared" si="3"/>
        <v>25.642152054385086</v>
      </c>
      <c r="G44" s="7">
        <f>E44/D44*100</f>
        <v>30.356447399667534</v>
      </c>
    </row>
    <row r="45" spans="1:7" ht="30" customHeight="1">
      <c r="A45" s="14">
        <v>343</v>
      </c>
      <c r="B45" s="25" t="s">
        <v>115</v>
      </c>
      <c r="C45" s="125">
        <f>SUM(C46:C47)</f>
        <v>9970.380000000001</v>
      </c>
      <c r="D45" s="125">
        <v>8422</v>
      </c>
      <c r="E45" s="125">
        <f>SUM(E46:E47)</f>
        <v>2556.62</v>
      </c>
      <c r="F45" s="6">
        <f t="shared" si="3"/>
        <v>25.642152054385086</v>
      </c>
      <c r="G45" s="7">
        <f>E45/D45*100</f>
        <v>30.356447399667534</v>
      </c>
    </row>
    <row r="46" spans="1:7" ht="30" customHeight="1">
      <c r="A46" s="17" t="s">
        <v>30</v>
      </c>
      <c r="B46" s="26" t="s">
        <v>116</v>
      </c>
      <c r="C46" s="126">
        <v>3018.03</v>
      </c>
      <c r="D46" s="126"/>
      <c r="E46" s="126">
        <v>1610.88</v>
      </c>
      <c r="F46" s="6">
        <f t="shared" si="3"/>
        <v>53.375214958101814</v>
      </c>
      <c r="G46" s="7"/>
    </row>
    <row r="47" spans="1:7" ht="30" customHeight="1">
      <c r="A47" s="17">
        <v>3433</v>
      </c>
      <c r="B47" s="26" t="s">
        <v>201</v>
      </c>
      <c r="C47" s="126">
        <v>6952.35</v>
      </c>
      <c r="D47" s="126"/>
      <c r="E47" s="126">
        <v>945.74</v>
      </c>
      <c r="F47" s="6">
        <f t="shared" si="3"/>
        <v>13.603170151099986</v>
      </c>
      <c r="G47" s="7"/>
    </row>
    <row r="48" spans="1:7" ht="30" customHeight="1">
      <c r="A48" s="34">
        <v>4</v>
      </c>
      <c r="B48" s="38" t="s">
        <v>124</v>
      </c>
      <c r="C48" s="124">
        <f>SUM(C49)</f>
        <v>1175.24</v>
      </c>
      <c r="D48" s="124">
        <f>SUM(D49)</f>
        <v>98645.38</v>
      </c>
      <c r="E48" s="124">
        <f>SUM(E49)</f>
        <v>1172</v>
      </c>
      <c r="F48" s="32">
        <f t="shared" si="3"/>
        <v>99.72431162996494</v>
      </c>
      <c r="G48" s="33">
        <f>E48/D48*100</f>
        <v>1.1880941611254374</v>
      </c>
    </row>
    <row r="49" spans="1:7" ht="30" customHeight="1">
      <c r="A49" s="14">
        <v>42</v>
      </c>
      <c r="B49" s="25" t="s">
        <v>117</v>
      </c>
      <c r="C49" s="125">
        <f>C50+C53</f>
        <v>1175.24</v>
      </c>
      <c r="D49" s="125">
        <f>D50+D53</f>
        <v>98645.38</v>
      </c>
      <c r="E49" s="125">
        <f>E50+E53</f>
        <v>1172</v>
      </c>
      <c r="F49" s="6">
        <f aca="true" t="shared" si="4" ref="F49:F54">E49/C49*100</f>
        <v>99.72431162996494</v>
      </c>
      <c r="G49" s="7">
        <f>E49/D49*100</f>
        <v>1.1880941611254374</v>
      </c>
    </row>
    <row r="50" spans="1:7" ht="30" customHeight="1">
      <c r="A50" s="14">
        <v>422</v>
      </c>
      <c r="B50" s="25" t="s">
        <v>118</v>
      </c>
      <c r="C50" s="125">
        <f>SUM(C51:C52)</f>
        <v>0</v>
      </c>
      <c r="D50" s="125">
        <v>84577.45</v>
      </c>
      <c r="E50" s="125">
        <f>SUM(E51:E52)</f>
        <v>0</v>
      </c>
      <c r="F50" s="6">
        <v>0</v>
      </c>
      <c r="G50" s="7">
        <f>E50/D50*100</f>
        <v>0</v>
      </c>
    </row>
    <row r="51" spans="1:7" ht="30" customHeight="1">
      <c r="A51" s="17" t="s">
        <v>23</v>
      </c>
      <c r="B51" s="26" t="s">
        <v>119</v>
      </c>
      <c r="C51" s="126">
        <v>0</v>
      </c>
      <c r="D51" s="126"/>
      <c r="E51" s="126">
        <v>0</v>
      </c>
      <c r="F51" s="6">
        <v>0</v>
      </c>
      <c r="G51" s="8"/>
    </row>
    <row r="52" spans="1:7" ht="30" customHeight="1">
      <c r="A52" s="17">
        <v>4227</v>
      </c>
      <c r="B52" s="26" t="s">
        <v>120</v>
      </c>
      <c r="C52" s="126">
        <v>0</v>
      </c>
      <c r="D52" s="126"/>
      <c r="E52" s="126">
        <v>0</v>
      </c>
      <c r="F52" s="6">
        <v>0</v>
      </c>
      <c r="G52" s="8"/>
    </row>
    <row r="53" spans="1:7" ht="30" customHeight="1">
      <c r="A53" s="14">
        <v>424</v>
      </c>
      <c r="B53" s="25" t="s">
        <v>125</v>
      </c>
      <c r="C53" s="125">
        <f>C54</f>
        <v>1175.24</v>
      </c>
      <c r="D53" s="125">
        <v>14067.93</v>
      </c>
      <c r="E53" s="125">
        <f>E54</f>
        <v>1172</v>
      </c>
      <c r="F53" s="6">
        <f t="shared" si="4"/>
        <v>99.72431162996494</v>
      </c>
      <c r="G53" s="7">
        <f>E53/D53*100</f>
        <v>8.331005343358973</v>
      </c>
    </row>
    <row r="54" spans="1:7" ht="30" customHeight="1">
      <c r="A54" s="17">
        <v>4241</v>
      </c>
      <c r="B54" s="26" t="s">
        <v>121</v>
      </c>
      <c r="C54" s="145">
        <v>1175.24</v>
      </c>
      <c r="D54" s="126"/>
      <c r="E54" s="126">
        <v>1172</v>
      </c>
      <c r="F54" s="6">
        <f t="shared" si="4"/>
        <v>99.72431162996494</v>
      </c>
      <c r="G54" s="7"/>
    </row>
    <row r="55" spans="1:7" s="16" customFormat="1" ht="30" customHeight="1">
      <c r="A55" s="94">
        <v>5</v>
      </c>
      <c r="B55" s="89" t="s">
        <v>188</v>
      </c>
      <c r="C55" s="146">
        <f aca="true" t="shared" si="5" ref="C55:E56">C56</f>
        <v>0</v>
      </c>
      <c r="D55" s="124">
        <f t="shared" si="5"/>
        <v>0</v>
      </c>
      <c r="E55" s="124">
        <f t="shared" si="5"/>
        <v>0</v>
      </c>
      <c r="F55" s="32">
        <v>0</v>
      </c>
      <c r="G55" s="33">
        <v>0</v>
      </c>
    </row>
    <row r="56" spans="1:7" s="16" customFormat="1" ht="30" customHeight="1">
      <c r="A56" s="95">
        <v>54</v>
      </c>
      <c r="B56" s="91" t="s">
        <v>189</v>
      </c>
      <c r="C56" s="147">
        <f t="shared" si="5"/>
        <v>0</v>
      </c>
      <c r="D56" s="125">
        <f t="shared" si="5"/>
        <v>0</v>
      </c>
      <c r="E56" s="125">
        <f t="shared" si="5"/>
        <v>0</v>
      </c>
      <c r="F56" s="6">
        <v>0</v>
      </c>
      <c r="G56" s="7">
        <v>0</v>
      </c>
    </row>
    <row r="57" spans="1:7" ht="30" customHeight="1">
      <c r="A57" s="96">
        <v>544</v>
      </c>
      <c r="B57" s="93" t="s">
        <v>190</v>
      </c>
      <c r="C57" s="145">
        <v>0</v>
      </c>
      <c r="D57" s="126"/>
      <c r="E57" s="126"/>
      <c r="F57" s="6">
        <v>0</v>
      </c>
      <c r="G57" s="7"/>
    </row>
    <row r="58" spans="1:7" ht="30" customHeight="1">
      <c r="A58" s="39" t="s">
        <v>122</v>
      </c>
      <c r="B58" s="40"/>
      <c r="C58" s="124">
        <f>SUM(C48,C4,C55)</f>
        <v>2057029.68</v>
      </c>
      <c r="D58" s="124">
        <f>SUM(D48,D4,D55)</f>
        <v>4641325.32</v>
      </c>
      <c r="E58" s="124">
        <f>SUM(E48,E4,E55)</f>
        <v>2120317.36</v>
      </c>
      <c r="F58" s="32">
        <f>E58/C58*100</f>
        <v>103.07665371167613</v>
      </c>
      <c r="G58" s="33">
        <f>E58/D58*100</f>
        <v>45.68344629632641</v>
      </c>
    </row>
    <row r="59" spans="1:7" ht="19.5" customHeight="1">
      <c r="A59" s="63"/>
      <c r="B59" s="64"/>
      <c r="C59" s="127"/>
      <c r="D59" s="127"/>
      <c r="E59" s="127"/>
      <c r="F59" s="65"/>
      <c r="G59" s="20"/>
    </row>
    <row r="60" spans="1:7" ht="20.25" customHeight="1">
      <c r="A60" s="162" t="s">
        <v>143</v>
      </c>
      <c r="B60" s="162"/>
      <c r="C60" s="162"/>
      <c r="D60" s="162"/>
      <c r="E60" s="162"/>
      <c r="F60" s="162"/>
      <c r="G60" s="162"/>
    </row>
    <row r="61" spans="1:7" ht="44.25" customHeight="1">
      <c r="A61" s="12" t="s">
        <v>191</v>
      </c>
      <c r="B61" s="13" t="s">
        <v>192</v>
      </c>
      <c r="C61" s="141" t="s">
        <v>193</v>
      </c>
      <c r="D61" s="113" t="s">
        <v>268</v>
      </c>
      <c r="E61" s="113" t="s">
        <v>194</v>
      </c>
      <c r="F61" s="4" t="s">
        <v>68</v>
      </c>
      <c r="G61" s="5" t="s">
        <v>68</v>
      </c>
    </row>
    <row r="62" spans="1:7" s="78" customFormat="1" ht="11.25" customHeight="1">
      <c r="A62" s="167">
        <v>1</v>
      </c>
      <c r="B62" s="167"/>
      <c r="C62" s="144">
        <v>2</v>
      </c>
      <c r="D62" s="77">
        <v>3</v>
      </c>
      <c r="E62" s="77">
        <v>4</v>
      </c>
      <c r="F62" s="77" t="s">
        <v>262</v>
      </c>
      <c r="G62" s="74" t="s">
        <v>263</v>
      </c>
    </row>
    <row r="63" spans="1:7" ht="20.25" customHeight="1">
      <c r="A63" s="21">
        <v>1</v>
      </c>
      <c r="B63" s="21" t="s">
        <v>136</v>
      </c>
      <c r="C63" s="121">
        <v>2042076.13</v>
      </c>
      <c r="D63" s="121">
        <v>4274630.41</v>
      </c>
      <c r="E63" s="121">
        <v>2046358.89</v>
      </c>
      <c r="F63" s="7">
        <f aca="true" t="shared" si="6" ref="F63:F68">E63/C63*100</f>
        <v>100.2097257755028</v>
      </c>
      <c r="G63" s="7">
        <f aca="true" t="shared" si="7" ref="G63:G68">E63/D63*100</f>
        <v>47.872182942711994</v>
      </c>
    </row>
    <row r="64" spans="1:7" ht="20.25" customHeight="1">
      <c r="A64" s="21">
        <v>2</v>
      </c>
      <c r="B64" s="21" t="s">
        <v>140</v>
      </c>
      <c r="C64" s="121">
        <v>2.85</v>
      </c>
      <c r="D64" s="121">
        <v>5515.43</v>
      </c>
      <c r="E64" s="121">
        <v>0.29</v>
      </c>
      <c r="F64" s="7">
        <f t="shared" si="6"/>
        <v>10.175438596491226</v>
      </c>
      <c r="G64" s="7">
        <f t="shared" si="7"/>
        <v>0.0052579762593306404</v>
      </c>
    </row>
    <row r="65" spans="1:7" ht="20.25" customHeight="1">
      <c r="A65" s="21">
        <v>3</v>
      </c>
      <c r="B65" s="21" t="s">
        <v>137</v>
      </c>
      <c r="C65" s="121">
        <v>100</v>
      </c>
      <c r="D65" s="121">
        <v>16628</v>
      </c>
      <c r="E65" s="121">
        <v>700</v>
      </c>
      <c r="F65" s="7">
        <f t="shared" si="6"/>
        <v>700</v>
      </c>
      <c r="G65" s="7">
        <f t="shared" si="7"/>
        <v>4.209766658648063</v>
      </c>
    </row>
    <row r="66" spans="1:7" ht="20.25" customHeight="1">
      <c r="A66" s="21">
        <v>4</v>
      </c>
      <c r="B66" s="21" t="s">
        <v>138</v>
      </c>
      <c r="C66" s="121">
        <v>14850.7</v>
      </c>
      <c r="D66" s="121">
        <v>171814.65</v>
      </c>
      <c r="E66" s="121">
        <v>8215.67</v>
      </c>
      <c r="F66" s="7">
        <f t="shared" si="6"/>
        <v>55.321769344206</v>
      </c>
      <c r="G66" s="7">
        <f t="shared" si="7"/>
        <v>4.7817051689131285</v>
      </c>
    </row>
    <row r="67" spans="1:7" ht="20.25" customHeight="1">
      <c r="A67" s="21">
        <v>5</v>
      </c>
      <c r="B67" s="21" t="s">
        <v>139</v>
      </c>
      <c r="C67" s="121">
        <v>0</v>
      </c>
      <c r="D67" s="121">
        <v>172736.83</v>
      </c>
      <c r="E67" s="121">
        <v>65042.51</v>
      </c>
      <c r="F67" s="7">
        <v>0</v>
      </c>
      <c r="G67" s="7">
        <f t="shared" si="7"/>
        <v>37.65410653883136</v>
      </c>
    </row>
    <row r="68" spans="1:7" ht="20.25" customHeight="1">
      <c r="A68" s="21"/>
      <c r="B68" s="22" t="s">
        <v>141</v>
      </c>
      <c r="C68" s="121">
        <f>SUM(C63:C67)</f>
        <v>2057029.68</v>
      </c>
      <c r="D68" s="122">
        <f>SUM(D63:D67)</f>
        <v>4641325.32</v>
      </c>
      <c r="E68" s="122">
        <f>SUM(E63:E67)</f>
        <v>2120317.36</v>
      </c>
      <c r="F68" s="7">
        <f t="shared" si="6"/>
        <v>103.07665371167613</v>
      </c>
      <c r="G68" s="7">
        <f t="shared" si="7"/>
        <v>45.68344629632641</v>
      </c>
    </row>
    <row r="69" spans="1:7" ht="23.25" customHeight="1">
      <c r="A69" s="63"/>
      <c r="B69" s="64"/>
      <c r="C69" s="127"/>
      <c r="D69" s="127"/>
      <c r="E69" s="127"/>
      <c r="F69" s="65"/>
      <c r="G69" s="20"/>
    </row>
    <row r="70" spans="1:7" ht="12.75" customHeight="1">
      <c r="A70" s="175" t="s">
        <v>280</v>
      </c>
      <c r="B70" s="175"/>
      <c r="C70" s="127"/>
      <c r="D70" s="127"/>
      <c r="E70" s="3" t="s">
        <v>256</v>
      </c>
      <c r="F70" s="65"/>
      <c r="G70" s="20"/>
    </row>
    <row r="71" spans="1:7" ht="12.75" customHeight="1">
      <c r="A71" s="174" t="s">
        <v>284</v>
      </c>
      <c r="B71"/>
      <c r="C71" s="127"/>
      <c r="D71" s="127"/>
      <c r="E71" s="3" t="s">
        <v>257</v>
      </c>
      <c r="F71" s="65"/>
      <c r="G71" s="20"/>
    </row>
    <row r="72" spans="1:7" ht="12.75" customHeight="1">
      <c r="A72" s="175" t="s">
        <v>281</v>
      </c>
      <c r="B72" s="175"/>
      <c r="C72" s="128"/>
      <c r="D72" s="128"/>
      <c r="E72" s="128"/>
      <c r="F72" s="27"/>
      <c r="G72" s="23"/>
    </row>
  </sheetData>
  <sheetProtection/>
  <mergeCells count="6">
    <mergeCell ref="A1:G1"/>
    <mergeCell ref="A3:B3"/>
    <mergeCell ref="A60:G60"/>
    <mergeCell ref="A62:B62"/>
    <mergeCell ref="A70:B70"/>
    <mergeCell ref="A72:B72"/>
  </mergeCells>
  <printOptions/>
  <pageMargins left="0.7" right="0.7" top="0.75" bottom="0.75" header="0.3" footer="0.3"/>
  <pageSetup fitToHeight="4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0"/>
  <sheetViews>
    <sheetView showGridLines="0" zoomScalePageLayoutView="0" workbookViewId="0" topLeftCell="A1">
      <selection activeCell="A1" sqref="A1:I1"/>
    </sheetView>
  </sheetViews>
  <sheetFormatPr defaultColWidth="8.8515625" defaultRowHeight="27" customHeight="1"/>
  <cols>
    <col min="1" max="1" width="9.421875" style="54" customWidth="1"/>
    <col min="2" max="2" width="13.140625" style="54" customWidth="1"/>
    <col min="3" max="3" width="47.421875" style="54" customWidth="1"/>
    <col min="4" max="4" width="15.140625" style="54" customWidth="1"/>
    <col min="5" max="5" width="11.7109375" style="139" customWidth="1"/>
    <col min="6" max="6" width="11.8515625" style="139" customWidth="1"/>
    <col min="7" max="7" width="12.7109375" style="139" customWidth="1"/>
    <col min="8" max="9" width="11.7109375" style="43" customWidth="1"/>
    <col min="10" max="12" width="11.140625" style="41" customWidth="1"/>
    <col min="13" max="16384" width="8.8515625" style="41" customWidth="1"/>
  </cols>
  <sheetData>
    <row r="1" spans="1:9" ht="30" customHeight="1">
      <c r="A1" s="172" t="s">
        <v>261</v>
      </c>
      <c r="B1" s="172"/>
      <c r="C1" s="172"/>
      <c r="D1" s="172"/>
      <c r="E1" s="172"/>
      <c r="F1" s="172"/>
      <c r="G1" s="172"/>
      <c r="H1" s="172"/>
      <c r="I1" s="172"/>
    </row>
    <row r="2" spans="1:9" s="43" customFormat="1" ht="27" customHeight="1">
      <c r="A2" s="42"/>
      <c r="B2" s="168" t="s">
        <v>0</v>
      </c>
      <c r="C2" s="169"/>
      <c r="D2" s="42" t="s">
        <v>63</v>
      </c>
      <c r="E2" s="130" t="s">
        <v>276</v>
      </c>
      <c r="F2" s="130" t="s">
        <v>269</v>
      </c>
      <c r="G2" s="130" t="s">
        <v>277</v>
      </c>
      <c r="H2" s="42" t="s">
        <v>64</v>
      </c>
      <c r="I2" s="42" t="s">
        <v>65</v>
      </c>
    </row>
    <row r="3" spans="1:10" s="82" customFormat="1" ht="11.25" customHeight="1">
      <c r="A3" s="98"/>
      <c r="B3" s="170" t="s">
        <v>1</v>
      </c>
      <c r="C3" s="171"/>
      <c r="D3" s="80"/>
      <c r="E3" s="131">
        <v>2</v>
      </c>
      <c r="F3" s="131">
        <v>3</v>
      </c>
      <c r="G3" s="131">
        <v>4</v>
      </c>
      <c r="H3" s="80" t="s">
        <v>264</v>
      </c>
      <c r="I3" s="80" t="s">
        <v>265</v>
      </c>
      <c r="J3" s="81"/>
    </row>
    <row r="4" spans="1:9" s="46" customFormat="1" ht="27" customHeight="1">
      <c r="A4" s="99"/>
      <c r="B4" s="44"/>
      <c r="C4" s="44" t="s">
        <v>202</v>
      </c>
      <c r="D4" s="44"/>
      <c r="E4" s="132">
        <f>SUM(E5,E94,E143,E153,E159,E175,E185)</f>
        <v>2057029.68</v>
      </c>
      <c r="F4" s="132">
        <f>SUM(F5,F94,F143,F153,F159,F175,F185)</f>
        <v>4641325.319999999</v>
      </c>
      <c r="G4" s="132">
        <f>SUM(G5,G94,G143,G153,G159,G175,G185)</f>
        <v>2120317.3599999994</v>
      </c>
      <c r="H4" s="52">
        <f aca="true" t="shared" si="0" ref="H4:H13">G4/E4*100</f>
        <v>103.07665371167612</v>
      </c>
      <c r="I4" s="152">
        <f>G4/F4*100</f>
        <v>45.68344629632641</v>
      </c>
    </row>
    <row r="5" spans="1:9" ht="27" customHeight="1">
      <c r="A5" s="47">
        <v>2201</v>
      </c>
      <c r="B5" s="48" t="s">
        <v>2</v>
      </c>
      <c r="C5" s="47" t="s">
        <v>203</v>
      </c>
      <c r="D5" s="48"/>
      <c r="E5" s="133">
        <f>SUM(E6,E35,E47,E75)</f>
        <v>1950827.62</v>
      </c>
      <c r="F5" s="133">
        <f>SUM(F6,F35,F47,F75)</f>
        <v>4216592.44</v>
      </c>
      <c r="G5" s="133">
        <f>SUM(G6,G35,G47,G75)</f>
        <v>2001942.7399999998</v>
      </c>
      <c r="H5" s="49"/>
      <c r="I5" s="49"/>
    </row>
    <row r="6" spans="1:9" ht="27" customHeight="1">
      <c r="A6" s="97" t="s">
        <v>204</v>
      </c>
      <c r="B6" s="50" t="s">
        <v>3</v>
      </c>
      <c r="C6" s="97" t="s">
        <v>205</v>
      </c>
      <c r="D6" s="50"/>
      <c r="E6" s="134">
        <f>E7</f>
        <v>47695.49999999999</v>
      </c>
      <c r="F6" s="134">
        <f>F7</f>
        <v>163097.04</v>
      </c>
      <c r="G6" s="134">
        <f>G7</f>
        <v>81548.52</v>
      </c>
      <c r="H6" s="45">
        <f t="shared" si="0"/>
        <v>170.9773878038809</v>
      </c>
      <c r="I6" s="45">
        <f>G6/F6*100</f>
        <v>50</v>
      </c>
    </row>
    <row r="7" spans="1:9" ht="27" customHeight="1">
      <c r="A7" s="50"/>
      <c r="B7" s="97">
        <v>3</v>
      </c>
      <c r="C7" s="97" t="s">
        <v>145</v>
      </c>
      <c r="D7" s="50"/>
      <c r="E7" s="134">
        <f>SUM(E8,E32)</f>
        <v>47695.49999999999</v>
      </c>
      <c r="F7" s="134">
        <f>SUM(F8,F32)</f>
        <v>163097.04</v>
      </c>
      <c r="G7" s="134">
        <f>SUM(G8,G32)</f>
        <v>81548.52</v>
      </c>
      <c r="H7" s="45">
        <f t="shared" si="0"/>
        <v>170.9773878038809</v>
      </c>
      <c r="I7" s="45">
        <f>G7/F7*100</f>
        <v>50</v>
      </c>
    </row>
    <row r="8" spans="1:9" ht="27" customHeight="1">
      <c r="A8" s="50"/>
      <c r="B8" s="97">
        <v>32</v>
      </c>
      <c r="C8" s="97" t="s">
        <v>144</v>
      </c>
      <c r="D8" s="50"/>
      <c r="E8" s="134">
        <f>SUM(E9,E12,E18,E27)</f>
        <v>44680.31999999999</v>
      </c>
      <c r="F8" s="134">
        <f>SUM(F9,F12,F18,F27)</f>
        <v>158897.04</v>
      </c>
      <c r="G8" s="134">
        <f>SUM(G9,G12,G18,G27)</f>
        <v>79939.13</v>
      </c>
      <c r="H8" s="45">
        <f t="shared" si="0"/>
        <v>178.9135127053701</v>
      </c>
      <c r="I8" s="45">
        <f>G8/F8*100</f>
        <v>50.308759684887775</v>
      </c>
    </row>
    <row r="9" spans="1:9" ht="27" customHeight="1">
      <c r="A9" s="50"/>
      <c r="B9" s="97" t="s">
        <v>5</v>
      </c>
      <c r="C9" s="97" t="s">
        <v>6</v>
      </c>
      <c r="D9" s="50"/>
      <c r="E9" s="134">
        <f>SUM(E10:E11)</f>
        <v>500</v>
      </c>
      <c r="F9" s="135">
        <v>8800</v>
      </c>
      <c r="G9" s="134">
        <f>SUM(G10:G11)</f>
        <v>2666.1</v>
      </c>
      <c r="H9" s="45">
        <f t="shared" si="0"/>
        <v>533.2199999999999</v>
      </c>
      <c r="I9" s="45">
        <f>G9/F9*100</f>
        <v>30.29659090909091</v>
      </c>
    </row>
    <row r="10" spans="1:9" ht="27" customHeight="1">
      <c r="A10" s="100"/>
      <c r="B10" s="100" t="s">
        <v>8</v>
      </c>
      <c r="C10" s="100" t="s">
        <v>9</v>
      </c>
      <c r="D10" s="51">
        <v>48007</v>
      </c>
      <c r="E10" s="135">
        <v>0</v>
      </c>
      <c r="F10" s="136"/>
      <c r="G10" s="136">
        <v>2666.1</v>
      </c>
      <c r="H10" s="52">
        <v>0</v>
      </c>
      <c r="I10" s="52"/>
    </row>
    <row r="11" spans="1:9" ht="27" customHeight="1">
      <c r="A11" s="100"/>
      <c r="B11" s="100" t="s">
        <v>32</v>
      </c>
      <c r="C11" s="100" t="s">
        <v>33</v>
      </c>
      <c r="D11" s="51">
        <v>48007</v>
      </c>
      <c r="E11" s="135">
        <v>500</v>
      </c>
      <c r="F11" s="136"/>
      <c r="G11" s="136">
        <v>0</v>
      </c>
      <c r="H11" s="52">
        <f t="shared" si="0"/>
        <v>0</v>
      </c>
      <c r="I11" s="52"/>
    </row>
    <row r="12" spans="1:9" ht="27" customHeight="1">
      <c r="A12" s="50"/>
      <c r="B12" s="97" t="s">
        <v>34</v>
      </c>
      <c r="C12" s="97" t="s">
        <v>35</v>
      </c>
      <c r="D12" s="50"/>
      <c r="E12" s="134">
        <f>SUM(E13:E17)</f>
        <v>13794.19</v>
      </c>
      <c r="F12" s="136">
        <v>56435.04</v>
      </c>
      <c r="G12" s="137">
        <f>SUM(G13:G17)</f>
        <v>21541.62</v>
      </c>
      <c r="H12" s="53">
        <f t="shared" si="0"/>
        <v>156.16444314599116</v>
      </c>
      <c r="I12" s="45">
        <f>G12/F12*100</f>
        <v>38.17064717239502</v>
      </c>
    </row>
    <row r="13" spans="1:9" ht="27" customHeight="1">
      <c r="A13" s="100"/>
      <c r="B13" s="100" t="s">
        <v>45</v>
      </c>
      <c r="C13" s="100" t="s">
        <v>46</v>
      </c>
      <c r="D13" s="51">
        <v>48007</v>
      </c>
      <c r="E13" s="135">
        <v>9011.93</v>
      </c>
      <c r="F13" s="136"/>
      <c r="G13" s="136">
        <v>9844</v>
      </c>
      <c r="H13" s="52">
        <f t="shared" si="0"/>
        <v>109.23298338979552</v>
      </c>
      <c r="I13" s="52"/>
    </row>
    <row r="14" spans="1:9" ht="27" customHeight="1">
      <c r="A14" s="100"/>
      <c r="B14" s="100">
        <v>3222</v>
      </c>
      <c r="C14" s="100" t="s">
        <v>57</v>
      </c>
      <c r="D14" s="51">
        <v>48007</v>
      </c>
      <c r="E14" s="135">
        <v>0</v>
      </c>
      <c r="F14" s="136"/>
      <c r="G14" s="136">
        <v>7719.34</v>
      </c>
      <c r="H14" s="52">
        <v>0</v>
      </c>
      <c r="I14" s="52"/>
    </row>
    <row r="15" spans="1:9" ht="27" customHeight="1">
      <c r="A15" s="100"/>
      <c r="B15" s="100" t="s">
        <v>47</v>
      </c>
      <c r="C15" s="100" t="s">
        <v>48</v>
      </c>
      <c r="D15" s="51">
        <v>48007</v>
      </c>
      <c r="E15" s="135">
        <v>1607.95</v>
      </c>
      <c r="F15" s="136"/>
      <c r="G15" s="136">
        <v>1639.58</v>
      </c>
      <c r="H15" s="52">
        <f>G15/E15*100</f>
        <v>101.96710096706987</v>
      </c>
      <c r="I15" s="52"/>
    </row>
    <row r="16" spans="1:9" ht="27" customHeight="1">
      <c r="A16" s="100"/>
      <c r="B16" s="100" t="s">
        <v>49</v>
      </c>
      <c r="C16" s="100" t="s">
        <v>50</v>
      </c>
      <c r="D16" s="51">
        <v>48007</v>
      </c>
      <c r="E16" s="135">
        <v>1124.31</v>
      </c>
      <c r="F16" s="136"/>
      <c r="G16" s="136">
        <v>2338.7</v>
      </c>
      <c r="H16" s="52">
        <f>G16/E16*100</f>
        <v>208.01202515320506</v>
      </c>
      <c r="I16" s="52"/>
    </row>
    <row r="17" spans="1:9" ht="27" customHeight="1">
      <c r="A17" s="100"/>
      <c r="B17" s="100" t="s">
        <v>36</v>
      </c>
      <c r="C17" s="100" t="s">
        <v>37</v>
      </c>
      <c r="D17" s="51">
        <v>48007</v>
      </c>
      <c r="E17" s="135">
        <v>2050</v>
      </c>
      <c r="F17" s="136"/>
      <c r="G17" s="136">
        <v>0</v>
      </c>
      <c r="H17" s="52">
        <v>0</v>
      </c>
      <c r="I17" s="52"/>
    </row>
    <row r="18" spans="1:9" ht="27" customHeight="1">
      <c r="A18" s="50"/>
      <c r="B18" s="97" t="s">
        <v>12</v>
      </c>
      <c r="C18" s="97" t="s">
        <v>13</v>
      </c>
      <c r="D18" s="50"/>
      <c r="E18" s="134">
        <f>SUM(E19:E26)</f>
        <v>29112.039999999997</v>
      </c>
      <c r="F18" s="136">
        <v>89312</v>
      </c>
      <c r="G18" s="137">
        <f>SUM(G19:G26)</f>
        <v>53608.39</v>
      </c>
      <c r="H18" s="53">
        <f>G18/E18*100</f>
        <v>184.1450822408873</v>
      </c>
      <c r="I18" s="45">
        <f>G18/F18*100</f>
        <v>60.02372581512003</v>
      </c>
    </row>
    <row r="19" spans="1:9" ht="27" customHeight="1">
      <c r="A19" s="100"/>
      <c r="B19" s="100" t="s">
        <v>51</v>
      </c>
      <c r="C19" s="100" t="s">
        <v>52</v>
      </c>
      <c r="D19" s="51">
        <v>48007</v>
      </c>
      <c r="E19" s="135">
        <v>4623.97</v>
      </c>
      <c r="F19" s="136"/>
      <c r="G19" s="136">
        <v>3151.41</v>
      </c>
      <c r="H19" s="52">
        <f>G19/E19*100</f>
        <v>68.15377262395734</v>
      </c>
      <c r="I19" s="52"/>
    </row>
    <row r="20" spans="1:9" ht="27" customHeight="1">
      <c r="A20" s="100"/>
      <c r="B20" s="100" t="s">
        <v>19</v>
      </c>
      <c r="C20" s="100" t="s">
        <v>20</v>
      </c>
      <c r="D20" s="51">
        <v>48007</v>
      </c>
      <c r="E20" s="135">
        <v>8354.38</v>
      </c>
      <c r="F20" s="136"/>
      <c r="G20" s="136">
        <v>9391.67</v>
      </c>
      <c r="H20" s="52">
        <f>G20/E20*100</f>
        <v>112.41612184267416</v>
      </c>
      <c r="I20" s="52"/>
    </row>
    <row r="21" spans="1:9" ht="27" customHeight="1">
      <c r="A21" s="100"/>
      <c r="B21" s="100">
        <v>3233</v>
      </c>
      <c r="C21" s="100" t="s">
        <v>279</v>
      </c>
      <c r="D21" s="51">
        <v>48007</v>
      </c>
      <c r="E21" s="135">
        <v>0</v>
      </c>
      <c r="F21" s="136"/>
      <c r="G21" s="136">
        <v>5106</v>
      </c>
      <c r="H21" s="52">
        <v>0</v>
      </c>
      <c r="I21" s="52"/>
    </row>
    <row r="22" spans="1:9" ht="27" customHeight="1">
      <c r="A22" s="100"/>
      <c r="B22" s="100" t="s">
        <v>41</v>
      </c>
      <c r="C22" s="100" t="s">
        <v>53</v>
      </c>
      <c r="D22" s="51">
        <v>48007</v>
      </c>
      <c r="E22" s="135">
        <v>7357.69</v>
      </c>
      <c r="F22" s="136"/>
      <c r="G22" s="136">
        <v>8897.04</v>
      </c>
      <c r="H22" s="52">
        <f>G22/E22*100</f>
        <v>120.92164796287967</v>
      </c>
      <c r="I22" s="52"/>
    </row>
    <row r="23" spans="1:9" ht="27" customHeight="1">
      <c r="A23" s="100"/>
      <c r="B23" s="100">
        <v>3235</v>
      </c>
      <c r="C23" s="100" t="s">
        <v>206</v>
      </c>
      <c r="D23" s="51">
        <v>48007</v>
      </c>
      <c r="E23" s="135">
        <v>0</v>
      </c>
      <c r="F23" s="136"/>
      <c r="G23" s="136">
        <v>4127.6</v>
      </c>
      <c r="H23" s="52">
        <v>0</v>
      </c>
      <c r="I23" s="52"/>
    </row>
    <row r="24" spans="1:9" ht="27" customHeight="1">
      <c r="A24" s="100"/>
      <c r="B24" s="100" t="s">
        <v>15</v>
      </c>
      <c r="C24" s="100" t="s">
        <v>16</v>
      </c>
      <c r="D24" s="51">
        <v>48007</v>
      </c>
      <c r="E24" s="135">
        <v>0</v>
      </c>
      <c r="F24" s="136"/>
      <c r="G24" s="136">
        <v>6309.67</v>
      </c>
      <c r="H24" s="52">
        <v>0</v>
      </c>
      <c r="I24" s="52"/>
    </row>
    <row r="25" spans="1:9" ht="27" customHeight="1">
      <c r="A25" s="100"/>
      <c r="B25" s="100" t="s">
        <v>25</v>
      </c>
      <c r="C25" s="100" t="s">
        <v>26</v>
      </c>
      <c r="D25" s="51">
        <v>48007</v>
      </c>
      <c r="E25" s="135">
        <v>1875</v>
      </c>
      <c r="F25" s="136"/>
      <c r="G25" s="136">
        <v>1875</v>
      </c>
      <c r="H25" s="52">
        <f aca="true" t="shared" si="1" ref="H25:H49">G25/E25*100</f>
        <v>100</v>
      </c>
      <c r="I25" s="52"/>
    </row>
    <row r="26" spans="1:9" ht="27" customHeight="1">
      <c r="A26" s="100"/>
      <c r="B26" s="100" t="s">
        <v>17</v>
      </c>
      <c r="C26" s="100" t="s">
        <v>18</v>
      </c>
      <c r="D26" s="51">
        <v>48007</v>
      </c>
      <c r="E26" s="135">
        <v>6901</v>
      </c>
      <c r="F26" s="136"/>
      <c r="G26" s="136">
        <v>14750</v>
      </c>
      <c r="H26" s="52">
        <f t="shared" si="1"/>
        <v>213.73713954499348</v>
      </c>
      <c r="I26" s="52"/>
    </row>
    <row r="27" spans="1:9" ht="27" customHeight="1">
      <c r="A27" s="50"/>
      <c r="B27" s="97" t="s">
        <v>10</v>
      </c>
      <c r="C27" s="97" t="s">
        <v>11</v>
      </c>
      <c r="D27" s="50"/>
      <c r="E27" s="134">
        <f>SUM(E28:E31)</f>
        <v>1274.0900000000001</v>
      </c>
      <c r="F27" s="136">
        <v>4350</v>
      </c>
      <c r="G27" s="134">
        <f>SUM(G28:G31)</f>
        <v>2123.02</v>
      </c>
      <c r="H27" s="53">
        <f t="shared" si="1"/>
        <v>166.63030084216967</v>
      </c>
      <c r="I27" s="45">
        <f>G27/F27*100</f>
        <v>48.80505747126437</v>
      </c>
    </row>
    <row r="28" spans="1:9" ht="27" customHeight="1">
      <c r="A28" s="100"/>
      <c r="B28" s="100">
        <v>3293</v>
      </c>
      <c r="C28" s="100" t="s">
        <v>215</v>
      </c>
      <c r="D28" s="51">
        <v>48007</v>
      </c>
      <c r="E28" s="135">
        <v>173.21</v>
      </c>
      <c r="F28" s="136"/>
      <c r="G28" s="136">
        <v>764.41</v>
      </c>
      <c r="H28" s="52">
        <f t="shared" si="1"/>
        <v>441.31978523179953</v>
      </c>
      <c r="I28" s="52"/>
    </row>
    <row r="29" spans="1:9" ht="27" customHeight="1">
      <c r="A29" s="100"/>
      <c r="B29" s="100" t="s">
        <v>38</v>
      </c>
      <c r="C29" s="100" t="s">
        <v>56</v>
      </c>
      <c r="D29" s="51">
        <v>48007</v>
      </c>
      <c r="E29" s="135">
        <v>350</v>
      </c>
      <c r="F29" s="136"/>
      <c r="G29" s="136">
        <v>350</v>
      </c>
      <c r="H29" s="52">
        <f t="shared" si="1"/>
        <v>100</v>
      </c>
      <c r="I29" s="52"/>
    </row>
    <row r="30" spans="1:9" ht="27" customHeight="1">
      <c r="A30" s="100"/>
      <c r="B30" s="100" t="s">
        <v>54</v>
      </c>
      <c r="C30" s="100" t="s">
        <v>55</v>
      </c>
      <c r="D30" s="51">
        <v>48007</v>
      </c>
      <c r="E30" s="135">
        <v>0</v>
      </c>
      <c r="F30" s="136"/>
      <c r="G30" s="136">
        <v>150</v>
      </c>
      <c r="H30" s="52">
        <v>0</v>
      </c>
      <c r="I30" s="52"/>
    </row>
    <row r="31" spans="1:9" ht="27" customHeight="1">
      <c r="A31" s="100"/>
      <c r="B31" s="100" t="s">
        <v>14</v>
      </c>
      <c r="C31" s="100" t="s">
        <v>27</v>
      </c>
      <c r="D31" s="51">
        <v>48007</v>
      </c>
      <c r="E31" s="135">
        <v>750.88</v>
      </c>
      <c r="F31" s="136"/>
      <c r="G31" s="136">
        <v>858.61</v>
      </c>
      <c r="H31" s="52">
        <f t="shared" si="1"/>
        <v>114.34716599190284</v>
      </c>
      <c r="I31" s="52"/>
    </row>
    <row r="32" spans="1:9" ht="27" customHeight="1">
      <c r="A32" s="50"/>
      <c r="B32" s="97">
        <v>34</v>
      </c>
      <c r="C32" s="97" t="s">
        <v>146</v>
      </c>
      <c r="D32" s="50"/>
      <c r="E32" s="134">
        <f>E33</f>
        <v>3015.18</v>
      </c>
      <c r="F32" s="137">
        <f>F33</f>
        <v>4200</v>
      </c>
      <c r="G32" s="137">
        <f>G33</f>
        <v>1609.39</v>
      </c>
      <c r="H32" s="53">
        <f t="shared" si="1"/>
        <v>53.37624951080865</v>
      </c>
      <c r="I32" s="45">
        <f>G32/F32*100</f>
        <v>38.31880952380953</v>
      </c>
    </row>
    <row r="33" spans="1:9" ht="27" customHeight="1">
      <c r="A33" s="50"/>
      <c r="B33" s="97" t="s">
        <v>28</v>
      </c>
      <c r="C33" s="97" t="s">
        <v>29</v>
      </c>
      <c r="D33" s="50"/>
      <c r="E33" s="134">
        <f>SUM(E34:E34)</f>
        <v>3015.18</v>
      </c>
      <c r="F33" s="136">
        <v>4200</v>
      </c>
      <c r="G33" s="134">
        <f>SUM(G34:G34)</f>
        <v>1609.39</v>
      </c>
      <c r="H33" s="53">
        <f t="shared" si="1"/>
        <v>53.37624951080865</v>
      </c>
      <c r="I33" s="45">
        <f>G33/F33*100</f>
        <v>38.31880952380953</v>
      </c>
    </row>
    <row r="34" spans="1:9" ht="27" customHeight="1">
      <c r="A34" s="100"/>
      <c r="B34" s="100" t="s">
        <v>30</v>
      </c>
      <c r="C34" s="100" t="s">
        <v>31</v>
      </c>
      <c r="D34" s="51">
        <v>48007</v>
      </c>
      <c r="E34" s="135">
        <v>3015.18</v>
      </c>
      <c r="F34" s="136"/>
      <c r="G34" s="136">
        <v>1609.39</v>
      </c>
      <c r="H34" s="52">
        <f t="shared" si="1"/>
        <v>53.37624951080865</v>
      </c>
      <c r="I34" s="52"/>
    </row>
    <row r="35" spans="1:9" ht="27" customHeight="1">
      <c r="A35" s="97" t="s">
        <v>207</v>
      </c>
      <c r="B35" s="50" t="s">
        <v>3</v>
      </c>
      <c r="C35" s="97" t="s">
        <v>208</v>
      </c>
      <c r="D35" s="50"/>
      <c r="E35" s="134">
        <f>E36</f>
        <v>91648.88</v>
      </c>
      <c r="F35" s="134">
        <f>F36</f>
        <v>195258.81</v>
      </c>
      <c r="G35" s="134">
        <f>G36</f>
        <v>99731.47</v>
      </c>
      <c r="H35" s="53">
        <f t="shared" si="1"/>
        <v>108.81908213171836</v>
      </c>
      <c r="I35" s="45">
        <f>G35/F35*100</f>
        <v>51.076553216728094</v>
      </c>
    </row>
    <row r="36" spans="1:9" ht="27" customHeight="1">
      <c r="A36" s="50"/>
      <c r="B36" s="97">
        <v>3</v>
      </c>
      <c r="C36" s="97" t="s">
        <v>145</v>
      </c>
      <c r="D36" s="50"/>
      <c r="E36" s="134">
        <f>SUM(E37)</f>
        <v>91648.88</v>
      </c>
      <c r="F36" s="134">
        <f>SUM(F37)</f>
        <v>195258.81</v>
      </c>
      <c r="G36" s="134">
        <f>SUM(G37)</f>
        <v>99731.47</v>
      </c>
      <c r="H36" s="53">
        <f t="shared" si="1"/>
        <v>108.81908213171836</v>
      </c>
      <c r="I36" s="45">
        <f>G36/F36*100</f>
        <v>51.076553216728094</v>
      </c>
    </row>
    <row r="37" spans="1:9" ht="27" customHeight="1">
      <c r="A37" s="50"/>
      <c r="B37" s="97">
        <v>32</v>
      </c>
      <c r="C37" s="97" t="s">
        <v>144</v>
      </c>
      <c r="D37" s="50"/>
      <c r="E37" s="134">
        <f>SUM(E38,E40,E42,E45)</f>
        <v>91648.88</v>
      </c>
      <c r="F37" s="134">
        <f>SUM(F38,F40,F42,F45)</f>
        <v>195258.81</v>
      </c>
      <c r="G37" s="134">
        <f>SUM(G38,G40,G42,G45)</f>
        <v>99731.47</v>
      </c>
      <c r="H37" s="53">
        <f t="shared" si="1"/>
        <v>108.81908213171836</v>
      </c>
      <c r="I37" s="45">
        <f>G37/F37*100</f>
        <v>51.076553216728094</v>
      </c>
    </row>
    <row r="38" spans="1:9" ht="27" customHeight="1">
      <c r="A38" s="50"/>
      <c r="B38" s="97">
        <v>321</v>
      </c>
      <c r="C38" s="97" t="s">
        <v>209</v>
      </c>
      <c r="D38" s="50"/>
      <c r="E38" s="134">
        <f>E39</f>
        <v>34265.93</v>
      </c>
      <c r="F38" s="136">
        <v>90184.1</v>
      </c>
      <c r="G38" s="137">
        <f>G39</f>
        <v>44720.31</v>
      </c>
      <c r="H38" s="53">
        <f t="shared" si="1"/>
        <v>130.5095469464859</v>
      </c>
      <c r="I38" s="45">
        <f>G38/F38*100</f>
        <v>49.58779873614084</v>
      </c>
    </row>
    <row r="39" spans="1:9" ht="27" customHeight="1">
      <c r="A39" s="100"/>
      <c r="B39" s="100">
        <v>3212</v>
      </c>
      <c r="C39" s="100" t="s">
        <v>210</v>
      </c>
      <c r="D39" s="51">
        <v>48007</v>
      </c>
      <c r="E39" s="135">
        <v>34265.93</v>
      </c>
      <c r="F39" s="136"/>
      <c r="G39" s="136">
        <v>44720.31</v>
      </c>
      <c r="H39" s="52">
        <f t="shared" si="1"/>
        <v>130.5095469464859</v>
      </c>
      <c r="I39" s="52"/>
    </row>
    <row r="40" spans="1:9" ht="27" customHeight="1">
      <c r="A40" s="50"/>
      <c r="B40" s="97">
        <v>322</v>
      </c>
      <c r="C40" s="97" t="s">
        <v>211</v>
      </c>
      <c r="D40" s="50"/>
      <c r="E40" s="134">
        <f>E41</f>
        <v>47325.95</v>
      </c>
      <c r="F40" s="136">
        <v>78308.21</v>
      </c>
      <c r="G40" s="137">
        <f>G41</f>
        <v>43069.66</v>
      </c>
      <c r="H40" s="53">
        <f t="shared" si="1"/>
        <v>91.00643515872372</v>
      </c>
      <c r="I40" s="45">
        <f>G40/F40*100</f>
        <v>55.000184527267315</v>
      </c>
    </row>
    <row r="41" spans="1:9" ht="27" customHeight="1">
      <c r="A41" s="100"/>
      <c r="B41" s="100">
        <v>3223</v>
      </c>
      <c r="C41" s="100" t="s">
        <v>44</v>
      </c>
      <c r="D41" s="51">
        <v>48007</v>
      </c>
      <c r="E41" s="135">
        <v>47325.95</v>
      </c>
      <c r="F41" s="136"/>
      <c r="G41" s="136">
        <v>43069.66</v>
      </c>
      <c r="H41" s="52">
        <f t="shared" si="1"/>
        <v>91.00643515872372</v>
      </c>
      <c r="I41" s="52"/>
    </row>
    <row r="42" spans="1:9" ht="27" customHeight="1">
      <c r="A42" s="50"/>
      <c r="B42" s="97" t="s">
        <v>12</v>
      </c>
      <c r="C42" s="97" t="s">
        <v>13</v>
      </c>
      <c r="D42" s="50"/>
      <c r="E42" s="134">
        <f>SUM(E43:E44)</f>
        <v>7525</v>
      </c>
      <c r="F42" s="136">
        <v>21900</v>
      </c>
      <c r="G42" s="134">
        <f>SUM(G43:G44)</f>
        <v>9287.5</v>
      </c>
      <c r="H42" s="53">
        <f t="shared" si="1"/>
        <v>123.421926910299</v>
      </c>
      <c r="I42" s="45">
        <f>G42/F42*100</f>
        <v>42.40867579908676</v>
      </c>
    </row>
    <row r="43" spans="1:9" ht="27" customHeight="1">
      <c r="A43" s="100"/>
      <c r="B43" s="100">
        <v>3235</v>
      </c>
      <c r="C43" s="100" t="s">
        <v>206</v>
      </c>
      <c r="D43" s="51">
        <v>48007</v>
      </c>
      <c r="E43" s="135">
        <v>7525</v>
      </c>
      <c r="F43" s="136"/>
      <c r="G43" s="136">
        <v>9287.5</v>
      </c>
      <c r="H43" s="52">
        <f t="shared" si="1"/>
        <v>123.421926910299</v>
      </c>
      <c r="I43" s="52"/>
    </row>
    <row r="44" spans="1:9" ht="27" customHeight="1">
      <c r="A44" s="100"/>
      <c r="B44" s="100" t="s">
        <v>42</v>
      </c>
      <c r="C44" s="100" t="s">
        <v>58</v>
      </c>
      <c r="D44" s="51">
        <v>48007</v>
      </c>
      <c r="E44" s="135">
        <v>0</v>
      </c>
      <c r="F44" s="136"/>
      <c r="G44" s="136">
        <v>0</v>
      </c>
      <c r="H44" s="52">
        <v>0</v>
      </c>
      <c r="I44" s="52"/>
    </row>
    <row r="45" spans="1:9" ht="27" customHeight="1">
      <c r="A45" s="50"/>
      <c r="B45" s="97">
        <v>329</v>
      </c>
      <c r="C45" s="97" t="s">
        <v>27</v>
      </c>
      <c r="D45" s="50"/>
      <c r="E45" s="134">
        <f>E46</f>
        <v>2532</v>
      </c>
      <c r="F45" s="136">
        <v>4866.5</v>
      </c>
      <c r="G45" s="137">
        <f>G46</f>
        <v>2654</v>
      </c>
      <c r="H45" s="53">
        <f t="shared" si="1"/>
        <v>104.81832543443919</v>
      </c>
      <c r="I45" s="45">
        <f>G45/F45*100</f>
        <v>54.53611425048803</v>
      </c>
    </row>
    <row r="46" spans="1:9" ht="27" customHeight="1">
      <c r="A46" s="100"/>
      <c r="B46" s="100">
        <v>3292</v>
      </c>
      <c r="C46" s="100" t="s">
        <v>212</v>
      </c>
      <c r="D46" s="51">
        <v>48007</v>
      </c>
      <c r="E46" s="135">
        <v>2532</v>
      </c>
      <c r="F46" s="136"/>
      <c r="G46" s="136">
        <v>2654</v>
      </c>
      <c r="H46" s="52">
        <f t="shared" si="1"/>
        <v>104.81832543443919</v>
      </c>
      <c r="I46" s="52"/>
    </row>
    <row r="47" spans="1:9" ht="27" customHeight="1">
      <c r="A47" s="97" t="s">
        <v>213</v>
      </c>
      <c r="B47" s="50" t="s">
        <v>3</v>
      </c>
      <c r="C47" s="97" t="s">
        <v>214</v>
      </c>
      <c r="D47" s="50"/>
      <c r="E47" s="134">
        <f>E48</f>
        <v>13778.310000000001</v>
      </c>
      <c r="F47" s="134">
        <f>F48</f>
        <v>116912.69999999998</v>
      </c>
      <c r="G47" s="134">
        <f>G48</f>
        <v>7743.96</v>
      </c>
      <c r="H47" s="45">
        <f t="shared" si="1"/>
        <v>56.2039901845727</v>
      </c>
      <c r="I47" s="45">
        <f>G47/F47*100</f>
        <v>6.623711538609579</v>
      </c>
    </row>
    <row r="48" spans="1:9" ht="27" customHeight="1">
      <c r="A48" s="50"/>
      <c r="B48" s="97">
        <v>3</v>
      </c>
      <c r="C48" s="97" t="s">
        <v>145</v>
      </c>
      <c r="D48" s="50"/>
      <c r="E48" s="134">
        <f>SUM(E49,E71)</f>
        <v>13778.310000000001</v>
      </c>
      <c r="F48" s="134">
        <f>SUM(F49,F71)</f>
        <v>116912.69999999998</v>
      </c>
      <c r="G48" s="134">
        <f>SUM(G49,G71)</f>
        <v>7743.96</v>
      </c>
      <c r="H48" s="45">
        <f t="shared" si="1"/>
        <v>56.2039901845727</v>
      </c>
      <c r="I48" s="45">
        <f>G48/F48*100</f>
        <v>6.623711538609579</v>
      </c>
    </row>
    <row r="49" spans="1:9" ht="27" customHeight="1">
      <c r="A49" s="50"/>
      <c r="B49" s="97">
        <v>32</v>
      </c>
      <c r="C49" s="97" t="s">
        <v>144</v>
      </c>
      <c r="D49" s="50"/>
      <c r="E49" s="134">
        <f>SUM(E50,E53,E59,E67)</f>
        <v>13775.460000000001</v>
      </c>
      <c r="F49" s="134">
        <f>SUM(F50,F53,F59,F67)</f>
        <v>116792.69999999998</v>
      </c>
      <c r="G49" s="134">
        <f>SUM(G50,G53,G59,G67)</f>
        <v>7743.67</v>
      </c>
      <c r="H49" s="45">
        <f t="shared" si="1"/>
        <v>56.213513015173355</v>
      </c>
      <c r="I49" s="45">
        <f>G49/F49*100</f>
        <v>6.630268843857537</v>
      </c>
    </row>
    <row r="50" spans="1:9" ht="27" customHeight="1">
      <c r="A50" s="50"/>
      <c r="B50" s="97" t="s">
        <v>5</v>
      </c>
      <c r="C50" s="97" t="s">
        <v>6</v>
      </c>
      <c r="D50" s="50"/>
      <c r="E50" s="134">
        <f>SUM(E51:E52)</f>
        <v>0</v>
      </c>
      <c r="F50" s="135">
        <v>5428</v>
      </c>
      <c r="G50" s="134">
        <f>SUM(G51:G52)</f>
        <v>0</v>
      </c>
      <c r="H50" s="45">
        <v>0</v>
      </c>
      <c r="I50" s="45">
        <f>G50/F50*100</f>
        <v>0</v>
      </c>
    </row>
    <row r="51" spans="1:9" ht="27" customHeight="1">
      <c r="A51" s="100"/>
      <c r="B51" s="100" t="s">
        <v>8</v>
      </c>
      <c r="C51" s="100" t="s">
        <v>9</v>
      </c>
      <c r="D51" s="51">
        <v>47400</v>
      </c>
      <c r="E51" s="135">
        <v>0</v>
      </c>
      <c r="F51" s="136"/>
      <c r="G51" s="136">
        <v>0</v>
      </c>
      <c r="H51" s="52">
        <v>0</v>
      </c>
      <c r="I51" s="52"/>
    </row>
    <row r="52" spans="1:9" ht="27" customHeight="1">
      <c r="A52" s="100"/>
      <c r="B52" s="100" t="s">
        <v>8</v>
      </c>
      <c r="C52" s="100" t="s">
        <v>9</v>
      </c>
      <c r="D52" s="51">
        <v>62400</v>
      </c>
      <c r="E52" s="135">
        <v>0</v>
      </c>
      <c r="F52" s="136"/>
      <c r="G52" s="136">
        <v>0</v>
      </c>
      <c r="H52" s="52">
        <v>0</v>
      </c>
      <c r="I52" s="52"/>
    </row>
    <row r="53" spans="1:9" ht="27" customHeight="1">
      <c r="A53" s="50"/>
      <c r="B53" s="97" t="s">
        <v>34</v>
      </c>
      <c r="C53" s="97" t="s">
        <v>35</v>
      </c>
      <c r="D53" s="50"/>
      <c r="E53" s="134">
        <f>SUM(E54:E58)</f>
        <v>9233.36</v>
      </c>
      <c r="F53" s="136">
        <v>65400</v>
      </c>
      <c r="G53" s="137">
        <f>SUM(G54:G58)</f>
        <v>3983.67</v>
      </c>
      <c r="H53" s="53">
        <f>G53/E53*100</f>
        <v>43.14431582869074</v>
      </c>
      <c r="I53" s="45">
        <f>G53/F53*100</f>
        <v>6.091238532110092</v>
      </c>
    </row>
    <row r="54" spans="1:9" ht="27" customHeight="1">
      <c r="A54" s="100"/>
      <c r="B54" s="100" t="s">
        <v>45</v>
      </c>
      <c r="C54" s="100" t="s">
        <v>46</v>
      </c>
      <c r="D54" s="51">
        <v>47400</v>
      </c>
      <c r="E54" s="135">
        <v>0</v>
      </c>
      <c r="F54" s="136"/>
      <c r="G54" s="136">
        <v>0</v>
      </c>
      <c r="H54" s="52">
        <v>0</v>
      </c>
      <c r="I54" s="52"/>
    </row>
    <row r="55" spans="1:9" ht="27" customHeight="1">
      <c r="A55" s="100"/>
      <c r="B55" s="100">
        <v>3222</v>
      </c>
      <c r="C55" s="100" t="s">
        <v>57</v>
      </c>
      <c r="D55" s="51">
        <v>32400</v>
      </c>
      <c r="E55" s="135">
        <v>0</v>
      </c>
      <c r="F55" s="136"/>
      <c r="G55" s="136">
        <v>0</v>
      </c>
      <c r="H55" s="52">
        <v>0</v>
      </c>
      <c r="I55" s="52"/>
    </row>
    <row r="56" spans="1:9" ht="27" customHeight="1">
      <c r="A56" s="100"/>
      <c r="B56" s="100">
        <v>3222</v>
      </c>
      <c r="C56" s="100" t="s">
        <v>57</v>
      </c>
      <c r="D56" s="51">
        <v>47400</v>
      </c>
      <c r="E56" s="135">
        <v>7793.36</v>
      </c>
      <c r="F56" s="136"/>
      <c r="G56" s="136">
        <v>3983.67</v>
      </c>
      <c r="H56" s="52">
        <f>G56/E56*100</f>
        <v>51.116206616914916</v>
      </c>
      <c r="I56" s="52"/>
    </row>
    <row r="57" spans="1:9" ht="27" customHeight="1">
      <c r="A57" s="100"/>
      <c r="B57" s="100" t="s">
        <v>47</v>
      </c>
      <c r="C57" s="100" t="s">
        <v>48</v>
      </c>
      <c r="D57" s="51">
        <v>47400</v>
      </c>
      <c r="E57" s="135">
        <v>0</v>
      </c>
      <c r="F57" s="136"/>
      <c r="G57" s="136">
        <v>0</v>
      </c>
      <c r="H57" s="52">
        <v>0</v>
      </c>
      <c r="I57" s="52"/>
    </row>
    <row r="58" spans="1:9" ht="27" customHeight="1">
      <c r="A58" s="100"/>
      <c r="B58" s="100" t="s">
        <v>49</v>
      </c>
      <c r="C58" s="100" t="s">
        <v>50</v>
      </c>
      <c r="D58" s="51">
        <v>47400</v>
      </c>
      <c r="E58" s="135">
        <v>1440</v>
      </c>
      <c r="F58" s="136"/>
      <c r="G58" s="136">
        <v>0</v>
      </c>
      <c r="H58" s="52">
        <f>G58/E58*100</f>
        <v>0</v>
      </c>
      <c r="I58" s="52"/>
    </row>
    <row r="59" spans="1:9" ht="27" customHeight="1">
      <c r="A59" s="50"/>
      <c r="B59" s="97" t="s">
        <v>12</v>
      </c>
      <c r="C59" s="97" t="s">
        <v>13</v>
      </c>
      <c r="D59" s="50"/>
      <c r="E59" s="134">
        <f>SUM(E60:E66)</f>
        <v>4064.6</v>
      </c>
      <c r="F59" s="136">
        <v>41219.27</v>
      </c>
      <c r="G59" s="137">
        <f>SUM(G60:G66)</f>
        <v>3760</v>
      </c>
      <c r="H59" s="53">
        <f>G59/E59*100</f>
        <v>92.50602765339762</v>
      </c>
      <c r="I59" s="45">
        <f>G59/F59*100</f>
        <v>9.121947089310414</v>
      </c>
    </row>
    <row r="60" spans="1:9" ht="27" customHeight="1">
      <c r="A60" s="100"/>
      <c r="B60" s="100" t="s">
        <v>51</v>
      </c>
      <c r="C60" s="100" t="s">
        <v>52</v>
      </c>
      <c r="D60" s="51">
        <v>47400</v>
      </c>
      <c r="E60" s="135">
        <v>0</v>
      </c>
      <c r="F60" s="136"/>
      <c r="G60" s="136">
        <v>0</v>
      </c>
      <c r="H60" s="52">
        <v>0</v>
      </c>
      <c r="I60" s="52"/>
    </row>
    <row r="61" spans="1:9" ht="27" customHeight="1">
      <c r="A61" s="100"/>
      <c r="B61" s="100" t="s">
        <v>19</v>
      </c>
      <c r="C61" s="100" t="s">
        <v>20</v>
      </c>
      <c r="D61" s="51">
        <v>47400</v>
      </c>
      <c r="E61" s="135">
        <v>0</v>
      </c>
      <c r="F61" s="136"/>
      <c r="G61" s="136">
        <v>0</v>
      </c>
      <c r="H61" s="52">
        <v>0</v>
      </c>
      <c r="I61" s="52"/>
    </row>
    <row r="62" spans="1:9" ht="27" customHeight="1">
      <c r="A62" s="100"/>
      <c r="B62" s="100" t="s">
        <v>41</v>
      </c>
      <c r="C62" s="100" t="s">
        <v>53</v>
      </c>
      <c r="D62" s="51">
        <v>47400</v>
      </c>
      <c r="E62" s="135">
        <v>0</v>
      </c>
      <c r="F62" s="136"/>
      <c r="G62" s="136">
        <v>0</v>
      </c>
      <c r="H62" s="52">
        <v>0</v>
      </c>
      <c r="I62" s="52"/>
    </row>
    <row r="63" spans="1:9" ht="27" customHeight="1">
      <c r="A63" s="100"/>
      <c r="B63" s="100">
        <v>3235</v>
      </c>
      <c r="C63" s="100" t="s">
        <v>206</v>
      </c>
      <c r="D63" s="51">
        <v>47400</v>
      </c>
      <c r="E63" s="135">
        <v>4064.6</v>
      </c>
      <c r="F63" s="136"/>
      <c r="G63" s="136">
        <v>0</v>
      </c>
      <c r="H63" s="52">
        <f>G63/E63*100</f>
        <v>0</v>
      </c>
      <c r="I63" s="52"/>
    </row>
    <row r="64" spans="1:9" ht="27" customHeight="1">
      <c r="A64" s="100"/>
      <c r="B64" s="100" t="s">
        <v>25</v>
      </c>
      <c r="C64" s="100" t="s">
        <v>26</v>
      </c>
      <c r="D64" s="51">
        <v>47400</v>
      </c>
      <c r="E64" s="135">
        <v>0</v>
      </c>
      <c r="F64" s="136"/>
      <c r="G64" s="136">
        <v>0</v>
      </c>
      <c r="H64" s="52">
        <v>0</v>
      </c>
      <c r="I64" s="52"/>
    </row>
    <row r="65" spans="1:9" ht="27" customHeight="1">
      <c r="A65" s="100"/>
      <c r="B65" s="100" t="s">
        <v>17</v>
      </c>
      <c r="C65" s="100" t="s">
        <v>18</v>
      </c>
      <c r="D65" s="51">
        <v>47400</v>
      </c>
      <c r="E65" s="135">
        <v>0</v>
      </c>
      <c r="F65" s="136"/>
      <c r="G65" s="136">
        <v>3760</v>
      </c>
      <c r="H65" s="52">
        <v>0</v>
      </c>
      <c r="I65" s="52"/>
    </row>
    <row r="66" spans="1:9" ht="27" customHeight="1">
      <c r="A66" s="100"/>
      <c r="B66" s="100" t="s">
        <v>17</v>
      </c>
      <c r="C66" s="100" t="s">
        <v>18</v>
      </c>
      <c r="D66" s="51">
        <v>62400</v>
      </c>
      <c r="E66" s="135">
        <v>0</v>
      </c>
      <c r="F66" s="136"/>
      <c r="G66" s="136">
        <v>0</v>
      </c>
      <c r="H66" s="52">
        <v>0</v>
      </c>
      <c r="I66" s="52"/>
    </row>
    <row r="67" spans="1:9" ht="27" customHeight="1">
      <c r="A67" s="50"/>
      <c r="B67" s="97" t="s">
        <v>10</v>
      </c>
      <c r="C67" s="97" t="s">
        <v>11</v>
      </c>
      <c r="D67" s="50"/>
      <c r="E67" s="134">
        <f>SUM(E68:E70)</f>
        <v>477.5</v>
      </c>
      <c r="F67" s="136">
        <v>4745.43</v>
      </c>
      <c r="G67" s="137">
        <f>SUM(G68:G70)</f>
        <v>0</v>
      </c>
      <c r="H67" s="53">
        <f>G67/E67*100</f>
        <v>0</v>
      </c>
      <c r="I67" s="45">
        <f>G67/F67*100</f>
        <v>0</v>
      </c>
    </row>
    <row r="68" spans="1:9" ht="27" customHeight="1">
      <c r="A68" s="100"/>
      <c r="B68" s="100">
        <v>3293</v>
      </c>
      <c r="C68" s="100" t="s">
        <v>215</v>
      </c>
      <c r="D68" s="51">
        <v>47400</v>
      </c>
      <c r="E68" s="135">
        <v>0</v>
      </c>
      <c r="F68" s="136"/>
      <c r="G68" s="136">
        <v>0</v>
      </c>
      <c r="H68" s="52">
        <v>0</v>
      </c>
      <c r="I68" s="52"/>
    </row>
    <row r="69" spans="1:9" ht="27" customHeight="1">
      <c r="A69" s="100"/>
      <c r="B69" s="100" t="s">
        <v>14</v>
      </c>
      <c r="C69" s="100" t="s">
        <v>27</v>
      </c>
      <c r="D69" s="51">
        <v>47400</v>
      </c>
      <c r="E69" s="135">
        <v>0</v>
      </c>
      <c r="F69" s="136"/>
      <c r="G69" s="136">
        <v>0</v>
      </c>
      <c r="H69" s="52">
        <v>0</v>
      </c>
      <c r="I69" s="52"/>
    </row>
    <row r="70" spans="1:9" ht="27" customHeight="1">
      <c r="A70" s="100"/>
      <c r="B70" s="100" t="s">
        <v>14</v>
      </c>
      <c r="C70" s="100" t="s">
        <v>27</v>
      </c>
      <c r="D70" s="51">
        <v>62400</v>
      </c>
      <c r="E70" s="135">
        <v>477.5</v>
      </c>
      <c r="F70" s="136"/>
      <c r="G70" s="136">
        <v>0</v>
      </c>
      <c r="H70" s="52">
        <f>G70/E70*100</f>
        <v>0</v>
      </c>
      <c r="I70" s="52"/>
    </row>
    <row r="71" spans="1:9" ht="27" customHeight="1">
      <c r="A71" s="50"/>
      <c r="B71" s="97">
        <v>34</v>
      </c>
      <c r="C71" s="97" t="s">
        <v>146</v>
      </c>
      <c r="D71" s="50"/>
      <c r="E71" s="134">
        <f>E72</f>
        <v>2.85</v>
      </c>
      <c r="F71" s="137">
        <f>F72</f>
        <v>120</v>
      </c>
      <c r="G71" s="137">
        <f>G72</f>
        <v>0.29</v>
      </c>
      <c r="H71" s="53">
        <f>G71/E71*100</f>
        <v>10.175438596491226</v>
      </c>
      <c r="I71" s="45">
        <f>G71/F71*100</f>
        <v>0.24166666666666664</v>
      </c>
    </row>
    <row r="72" spans="1:9" ht="27" customHeight="1">
      <c r="A72" s="50"/>
      <c r="B72" s="97" t="s">
        <v>28</v>
      </c>
      <c r="C72" s="97" t="s">
        <v>29</v>
      </c>
      <c r="D72" s="50"/>
      <c r="E72" s="134">
        <f>SUM(E73:E74)</f>
        <v>2.85</v>
      </c>
      <c r="F72" s="136">
        <v>120</v>
      </c>
      <c r="G72" s="134">
        <f>SUM(G73:G74)</f>
        <v>0.29</v>
      </c>
      <c r="H72" s="53">
        <f>G72/E72*100</f>
        <v>10.175438596491226</v>
      </c>
      <c r="I72" s="45">
        <f>G72/F72*100</f>
        <v>0.24166666666666664</v>
      </c>
    </row>
    <row r="73" spans="1:9" ht="27" customHeight="1">
      <c r="A73" s="100"/>
      <c r="B73" s="100" t="s">
        <v>30</v>
      </c>
      <c r="C73" s="100" t="s">
        <v>31</v>
      </c>
      <c r="D73" s="51">
        <v>32400</v>
      </c>
      <c r="E73" s="135">
        <v>2.85</v>
      </c>
      <c r="F73" s="136"/>
      <c r="G73" s="136">
        <v>0.29</v>
      </c>
      <c r="H73" s="52">
        <f>G73/E73*100</f>
        <v>10.175438596491226</v>
      </c>
      <c r="I73" s="52"/>
    </row>
    <row r="74" spans="1:9" ht="27" customHeight="1">
      <c r="A74" s="100"/>
      <c r="B74" s="100" t="s">
        <v>30</v>
      </c>
      <c r="C74" s="100" t="s">
        <v>31</v>
      </c>
      <c r="D74" s="51">
        <v>47400</v>
      </c>
      <c r="E74" s="135">
        <v>0</v>
      </c>
      <c r="F74" s="136"/>
      <c r="G74" s="136">
        <v>0</v>
      </c>
      <c r="H74" s="52">
        <v>0</v>
      </c>
      <c r="I74" s="52"/>
    </row>
    <row r="75" spans="1:9" ht="27" customHeight="1">
      <c r="A75" s="97" t="s">
        <v>216</v>
      </c>
      <c r="B75" s="50" t="s">
        <v>3</v>
      </c>
      <c r="C75" s="97" t="s">
        <v>217</v>
      </c>
      <c r="D75" s="50"/>
      <c r="E75" s="134">
        <f>SUM(E76)</f>
        <v>1797704.9300000002</v>
      </c>
      <c r="F75" s="134">
        <f>SUM(F76)</f>
        <v>3741323.89</v>
      </c>
      <c r="G75" s="134">
        <f>SUM(G76)</f>
        <v>1812918.7899999998</v>
      </c>
      <c r="H75" s="45">
        <f aca="true" t="shared" si="2" ref="H75:H83">G75/E75*100</f>
        <v>100.84629350157034</v>
      </c>
      <c r="I75" s="45">
        <f>G75/F75*100</f>
        <v>48.456611704901064</v>
      </c>
    </row>
    <row r="76" spans="1:9" ht="27" customHeight="1">
      <c r="A76" s="50"/>
      <c r="B76" s="97">
        <v>3</v>
      </c>
      <c r="C76" s="97" t="s">
        <v>145</v>
      </c>
      <c r="D76" s="50"/>
      <c r="E76" s="134">
        <f>SUM(E77,E85,E91)</f>
        <v>1797704.9300000002</v>
      </c>
      <c r="F76" s="134">
        <f>SUM(F77,F85,F91)</f>
        <v>3741323.89</v>
      </c>
      <c r="G76" s="134">
        <f>SUM(G77,G85,G91)</f>
        <v>1812918.7899999998</v>
      </c>
      <c r="H76" s="45">
        <f t="shared" si="2"/>
        <v>100.84629350157034</v>
      </c>
      <c r="I76" s="45">
        <f>G76/F76*100</f>
        <v>48.456611704901064</v>
      </c>
    </row>
    <row r="77" spans="1:9" ht="27" customHeight="1">
      <c r="A77" s="50"/>
      <c r="B77" s="97">
        <v>31</v>
      </c>
      <c r="C77" s="97" t="s">
        <v>218</v>
      </c>
      <c r="D77" s="50"/>
      <c r="E77" s="134">
        <f>SUM(E78,E80,E82)</f>
        <v>1770377.58</v>
      </c>
      <c r="F77" s="134">
        <f>SUM(F78,F80,F82)</f>
        <v>3709981.39</v>
      </c>
      <c r="G77" s="134">
        <f>SUM(G78,G80,G82)</f>
        <v>1801693.0499999998</v>
      </c>
      <c r="H77" s="45">
        <f t="shared" si="2"/>
        <v>101.76885825677931</v>
      </c>
      <c r="I77" s="45">
        <f>G77/F77*100</f>
        <v>48.56339858890774</v>
      </c>
    </row>
    <row r="78" spans="1:9" ht="27" customHeight="1">
      <c r="A78" s="50"/>
      <c r="B78" s="97">
        <v>311</v>
      </c>
      <c r="C78" s="97" t="s">
        <v>219</v>
      </c>
      <c r="D78" s="50"/>
      <c r="E78" s="134">
        <f>SUM(E79:E79)</f>
        <v>1471521.55</v>
      </c>
      <c r="F78" s="135">
        <v>3079830.2</v>
      </c>
      <c r="G78" s="134">
        <f>SUM(G79:G79)</f>
        <v>1507570.15</v>
      </c>
      <c r="H78" s="45">
        <f t="shared" si="2"/>
        <v>102.44975005632774</v>
      </c>
      <c r="I78" s="45">
        <f>G78/F78*100</f>
        <v>48.94978138729855</v>
      </c>
    </row>
    <row r="79" spans="1:9" ht="27" customHeight="1">
      <c r="A79" s="100"/>
      <c r="B79" s="100">
        <v>3111</v>
      </c>
      <c r="C79" s="100" t="s">
        <v>220</v>
      </c>
      <c r="D79" s="51">
        <v>53082</v>
      </c>
      <c r="E79" s="135">
        <v>1471521.55</v>
      </c>
      <c r="F79" s="136"/>
      <c r="G79" s="136">
        <v>1507570.15</v>
      </c>
      <c r="H79" s="52">
        <f t="shared" si="2"/>
        <v>102.44975005632774</v>
      </c>
      <c r="I79" s="52"/>
    </row>
    <row r="80" spans="1:9" ht="27" customHeight="1">
      <c r="A80" s="50"/>
      <c r="B80" s="97">
        <v>312</v>
      </c>
      <c r="C80" s="97" t="s">
        <v>221</v>
      </c>
      <c r="D80" s="50"/>
      <c r="E80" s="134">
        <f>SUM(E81:E81)</f>
        <v>55897.01</v>
      </c>
      <c r="F80" s="136">
        <v>121860</v>
      </c>
      <c r="G80" s="137">
        <f>SUM(G81:G81)</f>
        <v>45356.14</v>
      </c>
      <c r="H80" s="53">
        <f t="shared" si="2"/>
        <v>81.14233659367468</v>
      </c>
      <c r="I80" s="45">
        <f>G80/F80*100</f>
        <v>37.21987526669949</v>
      </c>
    </row>
    <row r="81" spans="1:9" ht="27" customHeight="1">
      <c r="A81" s="100"/>
      <c r="B81" s="100">
        <v>3121</v>
      </c>
      <c r="C81" s="100" t="s">
        <v>221</v>
      </c>
      <c r="D81" s="51">
        <v>53082</v>
      </c>
      <c r="E81" s="135">
        <v>55897.01</v>
      </c>
      <c r="F81" s="136"/>
      <c r="G81" s="136">
        <v>45356.14</v>
      </c>
      <c r="H81" s="52">
        <f t="shared" si="2"/>
        <v>81.14233659367468</v>
      </c>
      <c r="I81" s="52"/>
    </row>
    <row r="82" spans="1:9" ht="27" customHeight="1">
      <c r="A82" s="50"/>
      <c r="B82" s="97">
        <v>313</v>
      </c>
      <c r="C82" s="97" t="s">
        <v>222</v>
      </c>
      <c r="D82" s="50"/>
      <c r="E82" s="134">
        <f>SUM(E83:E84)</f>
        <v>242959.02</v>
      </c>
      <c r="F82" s="136">
        <v>508291.19</v>
      </c>
      <c r="G82" s="137">
        <f>SUM(G83:G84)</f>
        <v>248766.75999999998</v>
      </c>
      <c r="H82" s="53">
        <f t="shared" si="2"/>
        <v>102.39041958598614</v>
      </c>
      <c r="I82" s="45">
        <f>G82/F82*100</f>
        <v>48.94178079301354</v>
      </c>
    </row>
    <row r="83" spans="1:9" ht="27" customHeight="1">
      <c r="A83" s="100"/>
      <c r="B83" s="100">
        <v>3132</v>
      </c>
      <c r="C83" s="100" t="s">
        <v>223</v>
      </c>
      <c r="D83" s="51">
        <v>53082</v>
      </c>
      <c r="E83" s="135">
        <v>242575.5</v>
      </c>
      <c r="F83" s="136"/>
      <c r="G83" s="136">
        <v>248723.8</v>
      </c>
      <c r="H83" s="52">
        <f t="shared" si="2"/>
        <v>102.53459232280258</v>
      </c>
      <c r="I83" s="52"/>
    </row>
    <row r="84" spans="1:9" ht="27" customHeight="1">
      <c r="A84" s="100"/>
      <c r="B84" s="100">
        <v>3133</v>
      </c>
      <c r="C84" s="100" t="s">
        <v>224</v>
      </c>
      <c r="D84" s="51">
        <v>53082</v>
      </c>
      <c r="E84" s="135">
        <v>383.52</v>
      </c>
      <c r="F84" s="136"/>
      <c r="G84" s="136">
        <v>42.96</v>
      </c>
      <c r="H84" s="52">
        <v>0</v>
      </c>
      <c r="I84" s="52"/>
    </row>
    <row r="85" spans="1:9" ht="27" customHeight="1">
      <c r="A85" s="50"/>
      <c r="B85" s="97">
        <v>32</v>
      </c>
      <c r="C85" s="97" t="s">
        <v>144</v>
      </c>
      <c r="D85" s="50"/>
      <c r="E85" s="134">
        <f>SUM(E86,E88)</f>
        <v>20375</v>
      </c>
      <c r="F85" s="134">
        <f>SUM(F86,F88)</f>
        <v>27242.5</v>
      </c>
      <c r="G85" s="134">
        <f>SUM(G86,G88)</f>
        <v>10280</v>
      </c>
      <c r="H85" s="45">
        <f>G85/E85*100</f>
        <v>50.45398773006134</v>
      </c>
      <c r="I85" s="45">
        <f>G85/F85*100</f>
        <v>37.735156465082135</v>
      </c>
    </row>
    <row r="86" spans="1:9" ht="27" customHeight="1">
      <c r="A86" s="50"/>
      <c r="B86" s="97">
        <v>323</v>
      </c>
      <c r="C86" s="97" t="s">
        <v>13</v>
      </c>
      <c r="D86" s="50"/>
      <c r="E86" s="134">
        <f>SUM(E87)</f>
        <v>0</v>
      </c>
      <c r="F86" s="135">
        <v>580</v>
      </c>
      <c r="G86" s="134">
        <f>SUM(G87)</f>
        <v>580</v>
      </c>
      <c r="H86" s="53">
        <v>0</v>
      </c>
      <c r="I86" s="45">
        <f>G86/F86*100</f>
        <v>100</v>
      </c>
    </row>
    <row r="87" spans="1:9" ht="27" customHeight="1">
      <c r="A87" s="101"/>
      <c r="B87" s="100">
        <v>3236</v>
      </c>
      <c r="C87" s="100" t="s">
        <v>58</v>
      </c>
      <c r="D87" s="51">
        <v>53082</v>
      </c>
      <c r="E87" s="135">
        <v>0</v>
      </c>
      <c r="F87" s="135"/>
      <c r="G87" s="135">
        <v>580</v>
      </c>
      <c r="H87" s="52">
        <v>0</v>
      </c>
      <c r="I87" s="52"/>
    </row>
    <row r="88" spans="1:9" ht="27" customHeight="1">
      <c r="A88" s="50"/>
      <c r="B88" s="97" t="s">
        <v>10</v>
      </c>
      <c r="C88" s="97" t="s">
        <v>11</v>
      </c>
      <c r="D88" s="50"/>
      <c r="E88" s="134">
        <f>SUM(E89:E90)</f>
        <v>20375</v>
      </c>
      <c r="F88" s="136">
        <v>26662.5</v>
      </c>
      <c r="G88" s="137">
        <f>SUM(G89:G90)</f>
        <v>9700</v>
      </c>
      <c r="H88" s="53">
        <f>G88/E88*100</f>
        <v>47.607361963190186</v>
      </c>
      <c r="I88" s="45">
        <f>G88/F88*100</f>
        <v>36.380684481950304</v>
      </c>
    </row>
    <row r="89" spans="1:9" ht="27" customHeight="1">
      <c r="A89" s="100"/>
      <c r="B89" s="100">
        <v>3295</v>
      </c>
      <c r="C89" s="100" t="s">
        <v>55</v>
      </c>
      <c r="D89" s="51">
        <v>53082</v>
      </c>
      <c r="E89" s="135">
        <v>7562.5</v>
      </c>
      <c r="F89" s="136"/>
      <c r="G89" s="136">
        <v>7200</v>
      </c>
      <c r="H89" s="52">
        <f>G89/E89*100</f>
        <v>95.20661157024793</v>
      </c>
      <c r="I89" s="52"/>
    </row>
    <row r="90" spans="1:9" ht="27" customHeight="1">
      <c r="A90" s="100"/>
      <c r="B90" s="100">
        <v>3296</v>
      </c>
      <c r="C90" s="100" t="s">
        <v>225</v>
      </c>
      <c r="D90" s="51">
        <v>53082</v>
      </c>
      <c r="E90" s="135">
        <v>12812.5</v>
      </c>
      <c r="F90" s="136"/>
      <c r="G90" s="136">
        <v>2500</v>
      </c>
      <c r="H90" s="52">
        <v>0</v>
      </c>
      <c r="I90" s="52"/>
    </row>
    <row r="91" spans="1:9" ht="27" customHeight="1">
      <c r="A91" s="50"/>
      <c r="B91" s="97">
        <v>34</v>
      </c>
      <c r="C91" s="97" t="s">
        <v>146</v>
      </c>
      <c r="D91" s="50"/>
      <c r="E91" s="134">
        <f>E92</f>
        <v>6952.35</v>
      </c>
      <c r="F91" s="137">
        <f>F92</f>
        <v>4100</v>
      </c>
      <c r="G91" s="137">
        <f>G92</f>
        <v>945.74</v>
      </c>
      <c r="H91" s="53">
        <v>0</v>
      </c>
      <c r="I91" s="45">
        <f>G91/F91*100</f>
        <v>23.066829268292683</v>
      </c>
    </row>
    <row r="92" spans="1:9" ht="27" customHeight="1">
      <c r="A92" s="50"/>
      <c r="B92" s="97" t="s">
        <v>28</v>
      </c>
      <c r="C92" s="97" t="s">
        <v>29</v>
      </c>
      <c r="D92" s="50"/>
      <c r="E92" s="134">
        <f>E93</f>
        <v>6952.35</v>
      </c>
      <c r="F92" s="136">
        <v>4100</v>
      </c>
      <c r="G92" s="137">
        <f>G93</f>
        <v>945.74</v>
      </c>
      <c r="H92" s="53">
        <v>0</v>
      </c>
      <c r="I92" s="45">
        <f>G92/F92*100</f>
        <v>23.066829268292683</v>
      </c>
    </row>
    <row r="93" spans="1:9" ht="27" customHeight="1">
      <c r="A93" s="100"/>
      <c r="B93" s="100">
        <v>3433</v>
      </c>
      <c r="C93" s="100" t="s">
        <v>226</v>
      </c>
      <c r="D93" s="51">
        <v>53082</v>
      </c>
      <c r="E93" s="135">
        <v>6952.35</v>
      </c>
      <c r="F93" s="136"/>
      <c r="G93" s="136">
        <v>945.74</v>
      </c>
      <c r="H93" s="52">
        <v>0</v>
      </c>
      <c r="I93" s="52"/>
    </row>
    <row r="94" spans="1:9" ht="27" customHeight="1">
      <c r="A94" s="47">
        <v>2301</v>
      </c>
      <c r="B94" s="48" t="s">
        <v>2</v>
      </c>
      <c r="C94" s="47" t="s">
        <v>227</v>
      </c>
      <c r="D94" s="48"/>
      <c r="E94" s="133">
        <f>SUM(E95,E107,E112,E128,E135)</f>
        <v>12781.4</v>
      </c>
      <c r="F94" s="133">
        <f>SUM(F95,F107,F112,F128,F135)</f>
        <v>201106.43000000002</v>
      </c>
      <c r="G94" s="133">
        <f>SUM(G95,G107,G112,G128,G135)</f>
        <v>77914.10999999999</v>
      </c>
      <c r="H94" s="49"/>
      <c r="I94" s="49"/>
    </row>
    <row r="95" spans="1:9" ht="27" customHeight="1">
      <c r="A95" s="97" t="s">
        <v>228</v>
      </c>
      <c r="B95" s="50" t="s">
        <v>3</v>
      </c>
      <c r="C95" s="97" t="s">
        <v>234</v>
      </c>
      <c r="D95" s="50"/>
      <c r="E95" s="134">
        <f aca="true" t="shared" si="3" ref="E95:G96">E96</f>
        <v>0</v>
      </c>
      <c r="F95" s="134">
        <f t="shared" si="3"/>
        <v>20000</v>
      </c>
      <c r="G95" s="134">
        <f t="shared" si="3"/>
        <v>20000</v>
      </c>
      <c r="H95" s="45">
        <v>0</v>
      </c>
      <c r="I95" s="45">
        <f>G95/F95*100</f>
        <v>100</v>
      </c>
    </row>
    <row r="96" spans="1:9" ht="27" customHeight="1">
      <c r="A96" s="50"/>
      <c r="B96" s="97">
        <v>3</v>
      </c>
      <c r="C96" s="97" t="s">
        <v>145</v>
      </c>
      <c r="D96" s="50"/>
      <c r="E96" s="134">
        <f t="shared" si="3"/>
        <v>0</v>
      </c>
      <c r="F96" s="134">
        <f t="shared" si="3"/>
        <v>20000</v>
      </c>
      <c r="G96" s="134">
        <f t="shared" si="3"/>
        <v>20000</v>
      </c>
      <c r="H96" s="45">
        <v>0</v>
      </c>
      <c r="I96" s="45">
        <f>G96/F96*100</f>
        <v>100</v>
      </c>
    </row>
    <row r="97" spans="1:9" ht="27" customHeight="1">
      <c r="A97" s="50"/>
      <c r="B97" s="97">
        <v>32</v>
      </c>
      <c r="C97" s="97" t="s">
        <v>144</v>
      </c>
      <c r="D97" s="50"/>
      <c r="E97" s="134">
        <f>SUM(E98,E101,E105)</f>
        <v>0</v>
      </c>
      <c r="F97" s="134">
        <f>SUM(F98,F101,F105)</f>
        <v>20000</v>
      </c>
      <c r="G97" s="134">
        <f>SUM(G98,G101,G105)</f>
        <v>20000</v>
      </c>
      <c r="H97" s="45">
        <v>0</v>
      </c>
      <c r="I97" s="45">
        <f>G97/F97*100</f>
        <v>100</v>
      </c>
    </row>
    <row r="98" spans="1:9" ht="27" customHeight="1">
      <c r="A98" s="50"/>
      <c r="B98" s="97">
        <v>322</v>
      </c>
      <c r="C98" s="97" t="s">
        <v>211</v>
      </c>
      <c r="D98" s="50"/>
      <c r="E98" s="134">
        <f>SUM(E99:E100)</f>
        <v>0</v>
      </c>
      <c r="F98" s="136">
        <v>2935.66</v>
      </c>
      <c r="G98" s="134">
        <f>SUM(G99:G100)</f>
        <v>3310.66</v>
      </c>
      <c r="H98" s="53">
        <v>0</v>
      </c>
      <c r="I98" s="45">
        <f>G98/F98*100</f>
        <v>112.77395883719505</v>
      </c>
    </row>
    <row r="99" spans="1:9" ht="27" customHeight="1">
      <c r="A99" s="100"/>
      <c r="B99" s="100">
        <v>3222</v>
      </c>
      <c r="C99" s="100" t="s">
        <v>57</v>
      </c>
      <c r="D99" s="51">
        <v>55359</v>
      </c>
      <c r="E99" s="135">
        <v>0</v>
      </c>
      <c r="F99" s="136"/>
      <c r="G99" s="136">
        <v>1416.16</v>
      </c>
      <c r="H99" s="52">
        <v>0</v>
      </c>
      <c r="I99" s="52"/>
    </row>
    <row r="100" spans="1:9" ht="27" customHeight="1">
      <c r="A100" s="100"/>
      <c r="B100" s="100">
        <v>3225</v>
      </c>
      <c r="C100" s="100" t="s">
        <v>50</v>
      </c>
      <c r="D100" s="51">
        <v>55359</v>
      </c>
      <c r="E100" s="135">
        <v>0</v>
      </c>
      <c r="F100" s="136"/>
      <c r="G100" s="136">
        <v>1894.5</v>
      </c>
      <c r="H100" s="52">
        <v>0</v>
      </c>
      <c r="I100" s="52"/>
    </row>
    <row r="101" spans="1:9" ht="27" customHeight="1">
      <c r="A101" s="50"/>
      <c r="B101" s="97" t="s">
        <v>12</v>
      </c>
      <c r="C101" s="97" t="s">
        <v>13</v>
      </c>
      <c r="D101" s="50"/>
      <c r="E101" s="134">
        <f>SUM(E102:E104)</f>
        <v>0</v>
      </c>
      <c r="F101" s="136">
        <v>16359.67</v>
      </c>
      <c r="G101" s="134">
        <f>SUM(G102:G104)</f>
        <v>15984.67</v>
      </c>
      <c r="H101" s="53">
        <v>0</v>
      </c>
      <c r="I101" s="45">
        <f>G101/F101*100</f>
        <v>97.7077777241228</v>
      </c>
    </row>
    <row r="102" spans="1:9" ht="27" customHeight="1">
      <c r="A102" s="100"/>
      <c r="B102" s="100">
        <v>3231</v>
      </c>
      <c r="C102" s="100" t="s">
        <v>52</v>
      </c>
      <c r="D102" s="51">
        <v>55359</v>
      </c>
      <c r="E102" s="135">
        <v>0</v>
      </c>
      <c r="F102" s="136"/>
      <c r="G102" s="136">
        <v>625</v>
      </c>
      <c r="H102" s="52">
        <v>0</v>
      </c>
      <c r="I102" s="52"/>
    </row>
    <row r="103" spans="1:9" ht="27" customHeight="1">
      <c r="A103" s="100"/>
      <c r="B103" s="100">
        <v>3237</v>
      </c>
      <c r="C103" s="100" t="s">
        <v>16</v>
      </c>
      <c r="D103" s="51">
        <v>55359</v>
      </c>
      <c r="E103" s="135">
        <v>0</v>
      </c>
      <c r="F103" s="136"/>
      <c r="G103" s="136">
        <v>2372.17</v>
      </c>
      <c r="H103" s="52">
        <v>0</v>
      </c>
      <c r="I103" s="52"/>
    </row>
    <row r="104" spans="1:9" ht="27" customHeight="1">
      <c r="A104" s="100"/>
      <c r="B104" s="100">
        <v>3239</v>
      </c>
      <c r="C104" s="100" t="s">
        <v>18</v>
      </c>
      <c r="D104" s="51">
        <v>55359</v>
      </c>
      <c r="E104" s="135">
        <v>0</v>
      </c>
      <c r="F104" s="136"/>
      <c r="G104" s="136">
        <v>12987.5</v>
      </c>
      <c r="H104" s="52">
        <v>0</v>
      </c>
      <c r="I104" s="52"/>
    </row>
    <row r="105" spans="1:9" ht="27" customHeight="1">
      <c r="A105" s="50"/>
      <c r="B105" s="97" t="s">
        <v>10</v>
      </c>
      <c r="C105" s="97" t="s">
        <v>11</v>
      </c>
      <c r="D105" s="50"/>
      <c r="E105" s="134">
        <f>SUM(E106)</f>
        <v>0</v>
      </c>
      <c r="F105" s="136">
        <v>704.67</v>
      </c>
      <c r="G105" s="134">
        <f>SUM(G106)</f>
        <v>704.67</v>
      </c>
      <c r="H105" s="53">
        <v>0</v>
      </c>
      <c r="I105" s="45">
        <f>G105/F105*100</f>
        <v>100</v>
      </c>
    </row>
    <row r="106" spans="1:9" ht="27" customHeight="1">
      <c r="A106" s="100"/>
      <c r="B106" s="100">
        <v>3293</v>
      </c>
      <c r="C106" s="100" t="s">
        <v>215</v>
      </c>
      <c r="D106" s="51">
        <v>55359</v>
      </c>
      <c r="E106" s="135">
        <v>0</v>
      </c>
      <c r="F106" s="136"/>
      <c r="G106" s="136">
        <v>704.67</v>
      </c>
      <c r="H106" s="52">
        <v>0</v>
      </c>
      <c r="I106" s="52"/>
    </row>
    <row r="107" spans="1:9" ht="27" customHeight="1">
      <c r="A107" s="97" t="s">
        <v>229</v>
      </c>
      <c r="B107" s="50" t="s">
        <v>3</v>
      </c>
      <c r="C107" s="97" t="s">
        <v>235</v>
      </c>
      <c r="D107" s="50"/>
      <c r="E107" s="134">
        <f>SUM(E108)</f>
        <v>3781.4</v>
      </c>
      <c r="F107" s="137">
        <f>SUM(F108)</f>
        <v>18369.6</v>
      </c>
      <c r="G107" s="137">
        <f>SUM(G108)</f>
        <v>2871.6</v>
      </c>
      <c r="H107" s="53">
        <f>G107/E107*100</f>
        <v>75.9401279949225</v>
      </c>
      <c r="I107" s="45">
        <f>G107/F107*100</f>
        <v>15.632349098510584</v>
      </c>
    </row>
    <row r="108" spans="1:9" ht="27" customHeight="1">
      <c r="A108" s="50"/>
      <c r="B108" s="97">
        <v>3</v>
      </c>
      <c r="C108" s="97" t="s">
        <v>145</v>
      </c>
      <c r="D108" s="50"/>
      <c r="E108" s="134">
        <f aca="true" t="shared" si="4" ref="E108:G109">E109</f>
        <v>3781.4</v>
      </c>
      <c r="F108" s="134">
        <f t="shared" si="4"/>
        <v>18369.6</v>
      </c>
      <c r="G108" s="134">
        <f t="shared" si="4"/>
        <v>2871.6</v>
      </c>
      <c r="H108" s="53">
        <f>G108/E108*100</f>
        <v>75.9401279949225</v>
      </c>
      <c r="I108" s="45">
        <f>G108/F108*100</f>
        <v>15.632349098510584</v>
      </c>
    </row>
    <row r="109" spans="1:9" ht="27" customHeight="1">
      <c r="A109" s="50"/>
      <c r="B109" s="97">
        <v>32</v>
      </c>
      <c r="C109" s="97" t="s">
        <v>144</v>
      </c>
      <c r="D109" s="50"/>
      <c r="E109" s="134">
        <f t="shared" si="4"/>
        <v>3781.4</v>
      </c>
      <c r="F109" s="134">
        <f t="shared" si="4"/>
        <v>18369.6</v>
      </c>
      <c r="G109" s="134">
        <f t="shared" si="4"/>
        <v>2871.6</v>
      </c>
      <c r="H109" s="53">
        <f>G109/E109*100</f>
        <v>75.9401279949225</v>
      </c>
      <c r="I109" s="45">
        <f>G109/F109*100</f>
        <v>15.632349098510584</v>
      </c>
    </row>
    <row r="110" spans="1:9" ht="27" customHeight="1">
      <c r="A110" s="50"/>
      <c r="B110" s="97">
        <v>323</v>
      </c>
      <c r="C110" s="97" t="s">
        <v>13</v>
      </c>
      <c r="D110" s="50"/>
      <c r="E110" s="134">
        <f>E111</f>
        <v>3781.4</v>
      </c>
      <c r="F110" s="136">
        <v>18369.6</v>
      </c>
      <c r="G110" s="137">
        <f>G111</f>
        <v>2871.6</v>
      </c>
      <c r="H110" s="53">
        <f>G110/E110*100</f>
        <v>75.9401279949225</v>
      </c>
      <c r="I110" s="45">
        <f>G110/F110*100</f>
        <v>15.632349098510584</v>
      </c>
    </row>
    <row r="111" spans="1:9" ht="27" customHeight="1">
      <c r="A111" s="100"/>
      <c r="B111" s="100">
        <v>3231</v>
      </c>
      <c r="C111" s="100" t="s">
        <v>52</v>
      </c>
      <c r="D111" s="51">
        <v>53082</v>
      </c>
      <c r="E111" s="135">
        <v>3781.4</v>
      </c>
      <c r="F111" s="136"/>
      <c r="G111" s="136">
        <v>2871.6</v>
      </c>
      <c r="H111" s="52">
        <f>G111/E111*100</f>
        <v>75.9401279949225</v>
      </c>
      <c r="I111" s="52"/>
    </row>
    <row r="112" spans="1:9" ht="27" customHeight="1">
      <c r="A112" s="97" t="s">
        <v>230</v>
      </c>
      <c r="B112" s="50" t="s">
        <v>3</v>
      </c>
      <c r="C112" s="97" t="s">
        <v>236</v>
      </c>
      <c r="D112" s="50"/>
      <c r="E112" s="134">
        <f>SUM(E113)</f>
        <v>0</v>
      </c>
      <c r="F112" s="137">
        <f>SUM(F113)</f>
        <v>152086.83000000002</v>
      </c>
      <c r="G112" s="137">
        <f>SUM(G113)</f>
        <v>45042.509999999995</v>
      </c>
      <c r="H112" s="53">
        <v>0</v>
      </c>
      <c r="I112" s="45">
        <f>G112/F112*100</f>
        <v>29.616311944959328</v>
      </c>
    </row>
    <row r="113" spans="1:9" ht="27" customHeight="1">
      <c r="A113" s="50"/>
      <c r="B113" s="97">
        <v>3</v>
      </c>
      <c r="C113" s="97" t="s">
        <v>145</v>
      </c>
      <c r="D113" s="50"/>
      <c r="E113" s="134">
        <f>SUM(E114,E125)</f>
        <v>0</v>
      </c>
      <c r="F113" s="134">
        <f>SUM(F114,F125)</f>
        <v>152086.83000000002</v>
      </c>
      <c r="G113" s="134">
        <f>SUM(G114,G125)</f>
        <v>45042.509999999995</v>
      </c>
      <c r="H113" s="53">
        <v>0</v>
      </c>
      <c r="I113" s="45">
        <f>G113/F113*100</f>
        <v>29.616311944959328</v>
      </c>
    </row>
    <row r="114" spans="1:9" ht="27" customHeight="1">
      <c r="A114" s="50"/>
      <c r="B114" s="97">
        <v>32</v>
      </c>
      <c r="C114" s="97" t="s">
        <v>144</v>
      </c>
      <c r="D114" s="50"/>
      <c r="E114" s="134">
        <f>SUM(E115,E117,E119,E121,E123)</f>
        <v>0</v>
      </c>
      <c r="F114" s="134">
        <f>SUM(F115,F117,F119,F121,F123)</f>
        <v>152084.83000000002</v>
      </c>
      <c r="G114" s="134">
        <f>SUM(G115,G117,G119,G121,G123)</f>
        <v>45041.31</v>
      </c>
      <c r="H114" s="53">
        <v>0</v>
      </c>
      <c r="I114" s="45">
        <f>G114/F114*100</f>
        <v>29.615912382582792</v>
      </c>
    </row>
    <row r="115" spans="1:9" ht="27" customHeight="1">
      <c r="A115" s="50"/>
      <c r="B115" s="97" t="s">
        <v>5</v>
      </c>
      <c r="C115" s="97" t="s">
        <v>6</v>
      </c>
      <c r="D115" s="50"/>
      <c r="E115" s="134">
        <f>E116</f>
        <v>0</v>
      </c>
      <c r="F115" s="136">
        <v>51333</v>
      </c>
      <c r="G115" s="137">
        <f>G116</f>
        <v>15655.99</v>
      </c>
      <c r="H115" s="53">
        <v>0</v>
      </c>
      <c r="I115" s="45">
        <f>G115/F115*100</f>
        <v>30.498879862856253</v>
      </c>
    </row>
    <row r="116" spans="1:9" ht="27" customHeight="1">
      <c r="A116" s="100"/>
      <c r="B116" s="100" t="s">
        <v>8</v>
      </c>
      <c r="C116" s="100" t="s">
        <v>9</v>
      </c>
      <c r="D116" s="51">
        <v>51999</v>
      </c>
      <c r="E116" s="135">
        <v>0</v>
      </c>
      <c r="F116" s="136"/>
      <c r="G116" s="136">
        <v>15655.99</v>
      </c>
      <c r="H116" s="52">
        <v>0</v>
      </c>
      <c r="I116" s="52"/>
    </row>
    <row r="117" spans="1:9" ht="27" customHeight="1">
      <c r="A117" s="50"/>
      <c r="B117" s="97">
        <v>322</v>
      </c>
      <c r="C117" s="97" t="s">
        <v>211</v>
      </c>
      <c r="D117" s="50"/>
      <c r="E117" s="134">
        <f>SUM(E118)</f>
        <v>0</v>
      </c>
      <c r="F117" s="136">
        <v>0</v>
      </c>
      <c r="G117" s="134">
        <f>SUM(G118)</f>
        <v>326.25</v>
      </c>
      <c r="H117" s="53">
        <v>0</v>
      </c>
      <c r="I117" s="45" t="e">
        <f>G117/F117*100</f>
        <v>#DIV/0!</v>
      </c>
    </row>
    <row r="118" spans="1:9" ht="27" customHeight="1">
      <c r="A118" s="100"/>
      <c r="B118" s="100">
        <v>3222</v>
      </c>
      <c r="C118" s="100" t="s">
        <v>57</v>
      </c>
      <c r="D118" s="51">
        <v>51999</v>
      </c>
      <c r="E118" s="135">
        <v>0</v>
      </c>
      <c r="F118" s="136"/>
      <c r="G118" s="136">
        <v>326.25</v>
      </c>
      <c r="H118" s="52">
        <v>0</v>
      </c>
      <c r="I118" s="52"/>
    </row>
    <row r="119" spans="1:9" ht="27" customHeight="1">
      <c r="A119" s="50"/>
      <c r="B119" s="97" t="s">
        <v>12</v>
      </c>
      <c r="C119" s="97" t="s">
        <v>13</v>
      </c>
      <c r="D119" s="50"/>
      <c r="E119" s="134">
        <f>SUM(E120)</f>
        <v>0</v>
      </c>
      <c r="F119" s="136">
        <v>20000</v>
      </c>
      <c r="G119" s="137">
        <f>SUM(G120)</f>
        <v>6000</v>
      </c>
      <c r="H119" s="53">
        <v>0</v>
      </c>
      <c r="I119" s="45">
        <f>G119/F119*100</f>
        <v>30</v>
      </c>
    </row>
    <row r="120" spans="1:9" ht="27" customHeight="1">
      <c r="A120" s="100"/>
      <c r="B120" s="100" t="s">
        <v>51</v>
      </c>
      <c r="C120" s="100" t="s">
        <v>52</v>
      </c>
      <c r="D120" s="51">
        <v>51999</v>
      </c>
      <c r="E120" s="135">
        <v>0</v>
      </c>
      <c r="F120" s="136"/>
      <c r="G120" s="136">
        <v>6000</v>
      </c>
      <c r="H120" s="52">
        <v>0</v>
      </c>
      <c r="I120" s="52"/>
    </row>
    <row r="121" spans="1:9" ht="27" customHeight="1">
      <c r="A121" s="50"/>
      <c r="B121" s="97">
        <v>324</v>
      </c>
      <c r="C121" s="97" t="s">
        <v>232</v>
      </c>
      <c r="D121" s="50"/>
      <c r="E121" s="134">
        <f>SUM(E122:E122)</f>
        <v>0</v>
      </c>
      <c r="F121" s="136">
        <v>55000</v>
      </c>
      <c r="G121" s="137">
        <f>SUM(G122:G122)</f>
        <v>22046.92</v>
      </c>
      <c r="H121" s="53">
        <v>0</v>
      </c>
      <c r="I121" s="45">
        <f>G121/F121*100</f>
        <v>40.085309090909085</v>
      </c>
    </row>
    <row r="122" spans="1:9" ht="27" customHeight="1">
      <c r="A122" s="100"/>
      <c r="B122" s="100">
        <v>3241</v>
      </c>
      <c r="C122" s="100" t="s">
        <v>232</v>
      </c>
      <c r="D122" s="51">
        <v>51999</v>
      </c>
      <c r="E122" s="135">
        <v>0</v>
      </c>
      <c r="F122" s="136"/>
      <c r="G122" s="136">
        <v>22046.92</v>
      </c>
      <c r="H122" s="52">
        <v>0</v>
      </c>
      <c r="I122" s="52"/>
    </row>
    <row r="123" spans="1:9" ht="27" customHeight="1">
      <c r="A123" s="50"/>
      <c r="B123" s="97">
        <v>329</v>
      </c>
      <c r="C123" s="97" t="s">
        <v>27</v>
      </c>
      <c r="D123" s="50"/>
      <c r="E123" s="134">
        <f>SUM(E124:E124)</f>
        <v>0</v>
      </c>
      <c r="F123" s="136">
        <v>25751.83</v>
      </c>
      <c r="G123" s="137">
        <f>SUM(G124:G124)</f>
        <v>1012.15</v>
      </c>
      <c r="H123" s="53">
        <v>0</v>
      </c>
      <c r="I123" s="45">
        <f>G123/F123*100</f>
        <v>3.9304002861155882</v>
      </c>
    </row>
    <row r="124" spans="1:9" ht="27" customHeight="1">
      <c r="A124" s="100"/>
      <c r="B124" s="100">
        <v>3299</v>
      </c>
      <c r="C124" s="100" t="s">
        <v>27</v>
      </c>
      <c r="D124" s="51">
        <v>51999</v>
      </c>
      <c r="E124" s="135">
        <v>0</v>
      </c>
      <c r="F124" s="136"/>
      <c r="G124" s="136">
        <v>1012.15</v>
      </c>
      <c r="H124" s="52">
        <v>0</v>
      </c>
      <c r="I124" s="52"/>
    </row>
    <row r="125" spans="1:9" s="62" customFormat="1" ht="27" customHeight="1">
      <c r="A125" s="97"/>
      <c r="B125" s="97">
        <v>34</v>
      </c>
      <c r="C125" s="97" t="s">
        <v>146</v>
      </c>
      <c r="D125" s="61"/>
      <c r="E125" s="134">
        <f>SUM(E126:E126)</f>
        <v>0</v>
      </c>
      <c r="F125" s="134">
        <f>SUM(F126:F126)</f>
        <v>2</v>
      </c>
      <c r="G125" s="134">
        <f>SUM(G126:G126)</f>
        <v>1.2</v>
      </c>
      <c r="H125" s="53">
        <v>0</v>
      </c>
      <c r="I125" s="45">
        <f>G125/F125*100</f>
        <v>60</v>
      </c>
    </row>
    <row r="126" spans="1:9" s="62" customFormat="1" ht="27" customHeight="1">
      <c r="A126" s="97"/>
      <c r="B126" s="97">
        <v>343</v>
      </c>
      <c r="C126" s="97" t="s">
        <v>29</v>
      </c>
      <c r="D126" s="61"/>
      <c r="E126" s="134">
        <f>SUM(E127:E127)</f>
        <v>0</v>
      </c>
      <c r="F126" s="136">
        <v>2</v>
      </c>
      <c r="G126" s="134">
        <f>SUM(G127:G127)</f>
        <v>1.2</v>
      </c>
      <c r="H126" s="53">
        <v>0</v>
      </c>
      <c r="I126" s="45">
        <f>G126/F126*100</f>
        <v>60</v>
      </c>
    </row>
    <row r="127" spans="1:9" ht="27" customHeight="1">
      <c r="A127" s="100"/>
      <c r="B127" s="100">
        <v>3431</v>
      </c>
      <c r="C127" s="100" t="s">
        <v>31</v>
      </c>
      <c r="D127" s="51">
        <v>51999</v>
      </c>
      <c r="E127" s="135">
        <v>0</v>
      </c>
      <c r="F127" s="136"/>
      <c r="G127" s="136">
        <v>1.2</v>
      </c>
      <c r="H127" s="52">
        <v>0</v>
      </c>
      <c r="I127" s="52"/>
    </row>
    <row r="128" spans="1:9" ht="27" customHeight="1">
      <c r="A128" s="97" t="s">
        <v>231</v>
      </c>
      <c r="B128" s="50" t="s">
        <v>3</v>
      </c>
      <c r="C128" s="97" t="s">
        <v>237</v>
      </c>
      <c r="D128" s="50"/>
      <c r="E128" s="134">
        <f aca="true" t="shared" si="5" ref="E128:G129">SUM(E129)</f>
        <v>0</v>
      </c>
      <c r="F128" s="134">
        <f t="shared" si="5"/>
        <v>650</v>
      </c>
      <c r="G128" s="134">
        <f t="shared" si="5"/>
        <v>0</v>
      </c>
      <c r="H128" s="53">
        <v>0</v>
      </c>
      <c r="I128" s="45">
        <f>G128/F128*100</f>
        <v>0</v>
      </c>
    </row>
    <row r="129" spans="1:9" ht="27" customHeight="1">
      <c r="A129" s="50"/>
      <c r="B129" s="97">
        <v>3</v>
      </c>
      <c r="C129" s="97" t="s">
        <v>145</v>
      </c>
      <c r="D129" s="50"/>
      <c r="E129" s="134">
        <f t="shared" si="5"/>
        <v>0</v>
      </c>
      <c r="F129" s="134">
        <f t="shared" si="5"/>
        <v>650</v>
      </c>
      <c r="G129" s="134">
        <f t="shared" si="5"/>
        <v>0</v>
      </c>
      <c r="H129" s="53">
        <v>0</v>
      </c>
      <c r="I129" s="45">
        <f>G129/F129*100</f>
        <v>0</v>
      </c>
    </row>
    <row r="130" spans="1:9" ht="27" customHeight="1">
      <c r="A130" s="50"/>
      <c r="B130" s="97">
        <v>32</v>
      </c>
      <c r="C130" s="97" t="s">
        <v>144</v>
      </c>
      <c r="D130" s="50"/>
      <c r="E130" s="134">
        <f>SUM(E131,E133)</f>
        <v>0</v>
      </c>
      <c r="F130" s="134">
        <f>SUM(F131,F133)</f>
        <v>650</v>
      </c>
      <c r="G130" s="134">
        <f>SUM(G131,G133)</f>
        <v>0</v>
      </c>
      <c r="H130" s="53">
        <v>0</v>
      </c>
      <c r="I130" s="45">
        <f>G130/F130*100</f>
        <v>0</v>
      </c>
    </row>
    <row r="131" spans="1:9" ht="27" customHeight="1">
      <c r="A131" s="50"/>
      <c r="B131" s="97">
        <v>321</v>
      </c>
      <c r="C131" s="97" t="s">
        <v>6</v>
      </c>
      <c r="D131" s="50"/>
      <c r="E131" s="134">
        <f>SUM(E132:E132)</f>
        <v>0</v>
      </c>
      <c r="F131" s="136">
        <v>400</v>
      </c>
      <c r="G131" s="137">
        <f>SUM(G132:G132)</f>
        <v>0</v>
      </c>
      <c r="H131" s="53">
        <v>0</v>
      </c>
      <c r="I131" s="45">
        <f>G131/F131*100</f>
        <v>0</v>
      </c>
    </row>
    <row r="132" spans="1:9" ht="27" customHeight="1">
      <c r="A132" s="100"/>
      <c r="B132" s="100">
        <v>3211</v>
      </c>
      <c r="C132" s="100" t="s">
        <v>9</v>
      </c>
      <c r="D132" s="51">
        <v>53080</v>
      </c>
      <c r="E132" s="135">
        <v>0</v>
      </c>
      <c r="F132" s="136"/>
      <c r="G132" s="136">
        <v>0</v>
      </c>
      <c r="H132" s="52">
        <v>0</v>
      </c>
      <c r="I132" s="52"/>
    </row>
    <row r="133" spans="1:9" ht="27" customHeight="1">
      <c r="A133" s="50"/>
      <c r="B133" s="97">
        <v>324</v>
      </c>
      <c r="C133" s="97" t="s">
        <v>232</v>
      </c>
      <c r="D133" s="50"/>
      <c r="E133" s="134">
        <f>SUM(E134:E134)</f>
        <v>0</v>
      </c>
      <c r="F133" s="136">
        <v>250</v>
      </c>
      <c r="G133" s="137">
        <f>SUM(G134:G134)</f>
        <v>0</v>
      </c>
      <c r="H133" s="53">
        <v>0</v>
      </c>
      <c r="I133" s="45">
        <f>G133/F133*100</f>
        <v>0</v>
      </c>
    </row>
    <row r="134" spans="1:9" ht="27" customHeight="1">
      <c r="A134" s="100"/>
      <c r="B134" s="100">
        <v>3241</v>
      </c>
      <c r="C134" s="100" t="s">
        <v>232</v>
      </c>
      <c r="D134" s="51">
        <v>53080</v>
      </c>
      <c r="E134" s="135">
        <v>0</v>
      </c>
      <c r="F134" s="136"/>
      <c r="G134" s="136">
        <v>0</v>
      </c>
      <c r="H134" s="52">
        <v>0</v>
      </c>
      <c r="I134" s="52"/>
    </row>
    <row r="135" spans="1:9" ht="27" customHeight="1">
      <c r="A135" s="97" t="s">
        <v>233</v>
      </c>
      <c r="B135" s="50" t="s">
        <v>3</v>
      </c>
      <c r="C135" s="97" t="s">
        <v>238</v>
      </c>
      <c r="D135" s="50"/>
      <c r="E135" s="134">
        <f aca="true" t="shared" si="6" ref="E135:G136">SUM(E136)</f>
        <v>9000</v>
      </c>
      <c r="F135" s="134">
        <f t="shared" si="6"/>
        <v>10000</v>
      </c>
      <c r="G135" s="134">
        <f t="shared" si="6"/>
        <v>10000</v>
      </c>
      <c r="H135" s="53">
        <f>G135/E135*100</f>
        <v>111.11111111111111</v>
      </c>
      <c r="I135" s="45">
        <f>G135/F135*100</f>
        <v>100</v>
      </c>
    </row>
    <row r="136" spans="1:9" ht="27" customHeight="1">
      <c r="A136" s="50"/>
      <c r="B136" s="97">
        <v>3</v>
      </c>
      <c r="C136" s="97" t="s">
        <v>145</v>
      </c>
      <c r="D136" s="50"/>
      <c r="E136" s="134">
        <f t="shared" si="6"/>
        <v>9000</v>
      </c>
      <c r="F136" s="134">
        <f t="shared" si="6"/>
        <v>10000</v>
      </c>
      <c r="G136" s="134">
        <f t="shared" si="6"/>
        <v>10000</v>
      </c>
      <c r="H136" s="53">
        <f>G136/E136*100</f>
        <v>111.11111111111111</v>
      </c>
      <c r="I136" s="45">
        <f>G136/F136*100</f>
        <v>100</v>
      </c>
    </row>
    <row r="137" spans="1:9" ht="27" customHeight="1">
      <c r="A137" s="50"/>
      <c r="B137" s="97">
        <v>32</v>
      </c>
      <c r="C137" s="97" t="s">
        <v>144</v>
      </c>
      <c r="D137" s="50"/>
      <c r="E137" s="134">
        <f>SUM(E138,E140)</f>
        <v>9000</v>
      </c>
      <c r="F137" s="134">
        <f>SUM(F138,F140)</f>
        <v>10000</v>
      </c>
      <c r="G137" s="134">
        <f>SUM(G138,G140)</f>
        <v>10000</v>
      </c>
      <c r="H137" s="53">
        <f>G137/E137*100</f>
        <v>111.11111111111111</v>
      </c>
      <c r="I137" s="45">
        <f>G137/F137*100</f>
        <v>100</v>
      </c>
    </row>
    <row r="138" spans="1:9" ht="27" customHeight="1">
      <c r="A138" s="50"/>
      <c r="B138" s="97">
        <v>322</v>
      </c>
      <c r="C138" s="97" t="s">
        <v>211</v>
      </c>
      <c r="D138" s="50"/>
      <c r="E138" s="134">
        <f>SUM(E139:E139)</f>
        <v>0</v>
      </c>
      <c r="F138" s="136">
        <v>2000</v>
      </c>
      <c r="G138" s="137">
        <f>SUM(G139:G139)</f>
        <v>2000</v>
      </c>
      <c r="H138" s="53" t="e">
        <f>G138/E138*100</f>
        <v>#DIV/0!</v>
      </c>
      <c r="I138" s="45">
        <f>G138/F138*100</f>
        <v>100</v>
      </c>
    </row>
    <row r="139" spans="1:9" ht="27" customHeight="1">
      <c r="A139" s="100"/>
      <c r="B139" s="100">
        <v>3225</v>
      </c>
      <c r="C139" s="100" t="s">
        <v>50</v>
      </c>
      <c r="D139" s="51">
        <v>11001</v>
      </c>
      <c r="E139" s="135">
        <v>0</v>
      </c>
      <c r="F139" s="136"/>
      <c r="G139" s="136">
        <v>2000</v>
      </c>
      <c r="H139" s="52">
        <v>0</v>
      </c>
      <c r="I139" s="52"/>
    </row>
    <row r="140" spans="1:9" ht="27" customHeight="1">
      <c r="A140" s="50"/>
      <c r="B140" s="97">
        <v>323</v>
      </c>
      <c r="C140" s="97" t="s">
        <v>13</v>
      </c>
      <c r="D140" s="50"/>
      <c r="E140" s="134">
        <f>SUM(E141:E142)</f>
        <v>9000</v>
      </c>
      <c r="F140" s="136">
        <v>8000</v>
      </c>
      <c r="G140" s="134">
        <f>SUM(G141:G142)</f>
        <v>8000</v>
      </c>
      <c r="H140" s="53">
        <f>G140/E140*100</f>
        <v>88.88888888888889</v>
      </c>
      <c r="I140" s="45">
        <f>G140/F140*100</f>
        <v>100</v>
      </c>
    </row>
    <row r="141" spans="1:9" ht="27" customHeight="1">
      <c r="A141" s="100"/>
      <c r="B141" s="100">
        <v>3232</v>
      </c>
      <c r="C141" s="100" t="s">
        <v>20</v>
      </c>
      <c r="D141" s="51">
        <v>11001</v>
      </c>
      <c r="E141" s="135">
        <v>0</v>
      </c>
      <c r="F141" s="136"/>
      <c r="G141" s="136">
        <v>8000</v>
      </c>
      <c r="H141" s="52">
        <v>0</v>
      </c>
      <c r="I141" s="52"/>
    </row>
    <row r="142" spans="1:9" ht="27" customHeight="1">
      <c r="A142" s="100"/>
      <c r="B142" s="100">
        <v>3239</v>
      </c>
      <c r="C142" s="100" t="s">
        <v>18</v>
      </c>
      <c r="D142" s="51">
        <v>11001</v>
      </c>
      <c r="E142" s="135">
        <v>9000</v>
      </c>
      <c r="F142" s="136"/>
      <c r="G142" s="136">
        <v>0</v>
      </c>
      <c r="H142" s="52">
        <v>0</v>
      </c>
      <c r="I142" s="52"/>
    </row>
    <row r="143" spans="1:9" ht="27" customHeight="1">
      <c r="A143" s="47">
        <v>2302</v>
      </c>
      <c r="B143" s="48" t="s">
        <v>2</v>
      </c>
      <c r="C143" s="47" t="s">
        <v>227</v>
      </c>
      <c r="D143" s="48"/>
      <c r="E143" s="133">
        <f>SUM(E144)</f>
        <v>0</v>
      </c>
      <c r="F143" s="133">
        <f>SUM(F144)</f>
        <v>23400</v>
      </c>
      <c r="G143" s="133">
        <f>SUM(G144)</f>
        <v>0</v>
      </c>
      <c r="H143" s="49"/>
      <c r="I143" s="49"/>
    </row>
    <row r="144" spans="1:9" ht="27" customHeight="1">
      <c r="A144" s="97" t="s">
        <v>239</v>
      </c>
      <c r="B144" s="50" t="s">
        <v>3</v>
      </c>
      <c r="C144" s="97" t="s">
        <v>240</v>
      </c>
      <c r="D144" s="50"/>
      <c r="E144" s="134">
        <f>SUM(E145,E149)</f>
        <v>0</v>
      </c>
      <c r="F144" s="134">
        <f>SUM(F145,F149)</f>
        <v>23400</v>
      </c>
      <c r="G144" s="134">
        <f>SUM(G145,G149)</f>
        <v>0</v>
      </c>
      <c r="H144" s="45">
        <v>0</v>
      </c>
      <c r="I144" s="45">
        <f>G144/F144*100</f>
        <v>0</v>
      </c>
    </row>
    <row r="145" spans="1:9" ht="27" customHeight="1">
      <c r="A145" s="50"/>
      <c r="B145" s="97">
        <v>3</v>
      </c>
      <c r="C145" s="97" t="s">
        <v>145</v>
      </c>
      <c r="D145" s="50"/>
      <c r="E145" s="134">
        <f aca="true" t="shared" si="7" ref="E145:G146">E146</f>
        <v>0</v>
      </c>
      <c r="F145" s="134">
        <f t="shared" si="7"/>
        <v>5000</v>
      </c>
      <c r="G145" s="134">
        <f t="shared" si="7"/>
        <v>0</v>
      </c>
      <c r="H145" s="45">
        <v>0</v>
      </c>
      <c r="I145" s="45">
        <f>G145/F145*100</f>
        <v>0</v>
      </c>
    </row>
    <row r="146" spans="1:9" ht="27" customHeight="1">
      <c r="A146" s="50"/>
      <c r="B146" s="97">
        <v>32</v>
      </c>
      <c r="C146" s="97" t="s">
        <v>144</v>
      </c>
      <c r="D146" s="50"/>
      <c r="E146" s="134">
        <f t="shared" si="7"/>
        <v>0</v>
      </c>
      <c r="F146" s="134">
        <f t="shared" si="7"/>
        <v>5000</v>
      </c>
      <c r="G146" s="134">
        <f t="shared" si="7"/>
        <v>0</v>
      </c>
      <c r="H146" s="45">
        <v>0</v>
      </c>
      <c r="I146" s="45">
        <f>G146/F146*100</f>
        <v>0</v>
      </c>
    </row>
    <row r="147" spans="1:9" ht="27" customHeight="1">
      <c r="A147" s="50"/>
      <c r="B147" s="97">
        <v>322</v>
      </c>
      <c r="C147" s="97" t="s">
        <v>211</v>
      </c>
      <c r="D147" s="50"/>
      <c r="E147" s="134">
        <f>E148</f>
        <v>0</v>
      </c>
      <c r="F147" s="136">
        <v>5000</v>
      </c>
      <c r="G147" s="137">
        <f>G148</f>
        <v>0</v>
      </c>
      <c r="H147" s="53">
        <v>0</v>
      </c>
      <c r="I147" s="45">
        <f>G147/F147*100</f>
        <v>0</v>
      </c>
    </row>
    <row r="148" spans="1:9" ht="27" customHeight="1">
      <c r="A148" s="100"/>
      <c r="B148" s="100">
        <v>3325</v>
      </c>
      <c r="C148" s="100" t="s">
        <v>50</v>
      </c>
      <c r="D148" s="51">
        <v>53082</v>
      </c>
      <c r="E148" s="135">
        <v>0</v>
      </c>
      <c r="F148" s="136"/>
      <c r="G148" s="136">
        <v>0</v>
      </c>
      <c r="H148" s="52">
        <v>0</v>
      </c>
      <c r="I148" s="52"/>
    </row>
    <row r="149" spans="1:9" ht="27" customHeight="1">
      <c r="A149" s="50"/>
      <c r="B149" s="97">
        <v>4</v>
      </c>
      <c r="C149" s="97" t="s">
        <v>148</v>
      </c>
      <c r="D149" s="50"/>
      <c r="E149" s="134">
        <f aca="true" t="shared" si="8" ref="E149:G150">E150</f>
        <v>0</v>
      </c>
      <c r="F149" s="134">
        <f t="shared" si="8"/>
        <v>18400</v>
      </c>
      <c r="G149" s="134">
        <f t="shared" si="8"/>
        <v>0</v>
      </c>
      <c r="H149" s="53">
        <v>0</v>
      </c>
      <c r="I149" s="45">
        <f>G149/F149*100</f>
        <v>0</v>
      </c>
    </row>
    <row r="150" spans="1:9" ht="27" customHeight="1">
      <c r="A150" s="100"/>
      <c r="B150" s="97">
        <v>42</v>
      </c>
      <c r="C150" s="97" t="s">
        <v>147</v>
      </c>
      <c r="D150" s="51"/>
      <c r="E150" s="134">
        <f t="shared" si="8"/>
        <v>0</v>
      </c>
      <c r="F150" s="134">
        <f t="shared" si="8"/>
        <v>18400</v>
      </c>
      <c r="G150" s="134">
        <f t="shared" si="8"/>
        <v>0</v>
      </c>
      <c r="H150" s="45">
        <v>0</v>
      </c>
      <c r="I150" s="45">
        <f>G150/F150*100</f>
        <v>0</v>
      </c>
    </row>
    <row r="151" spans="1:9" ht="27" customHeight="1">
      <c r="A151" s="100"/>
      <c r="B151" s="97" t="s">
        <v>21</v>
      </c>
      <c r="C151" s="97" t="s">
        <v>22</v>
      </c>
      <c r="D151" s="51"/>
      <c r="E151" s="134">
        <f>E152</f>
        <v>0</v>
      </c>
      <c r="F151" s="136">
        <v>18400</v>
      </c>
      <c r="G151" s="137">
        <f>G152</f>
        <v>0</v>
      </c>
      <c r="H151" s="45">
        <v>0</v>
      </c>
      <c r="I151" s="45">
        <f>G151/F151*100</f>
        <v>0</v>
      </c>
    </row>
    <row r="152" spans="1:9" ht="27" customHeight="1">
      <c r="A152" s="100"/>
      <c r="B152" s="100">
        <v>4227</v>
      </c>
      <c r="C152" s="100" t="s">
        <v>40</v>
      </c>
      <c r="D152" s="51">
        <v>53082</v>
      </c>
      <c r="E152" s="135">
        <v>0</v>
      </c>
      <c r="F152" s="136"/>
      <c r="G152" s="136">
        <v>0</v>
      </c>
      <c r="H152" s="52">
        <v>0</v>
      </c>
      <c r="I152" s="52"/>
    </row>
    <row r="153" spans="1:9" ht="27" customHeight="1">
      <c r="A153" s="47">
        <v>2402</v>
      </c>
      <c r="B153" s="48" t="s">
        <v>2</v>
      </c>
      <c r="C153" s="47" t="s">
        <v>241</v>
      </c>
      <c r="D153" s="48"/>
      <c r="E153" s="133">
        <f aca="true" t="shared" si="9" ref="E153:G154">SUM(E154)</f>
        <v>52758.26</v>
      </c>
      <c r="F153" s="133">
        <f t="shared" si="9"/>
        <v>77211.89</v>
      </c>
      <c r="G153" s="133">
        <f t="shared" si="9"/>
        <v>772</v>
      </c>
      <c r="H153" s="49"/>
      <c r="I153" s="49"/>
    </row>
    <row r="154" spans="1:9" ht="27" customHeight="1">
      <c r="A154" s="97" t="s">
        <v>242</v>
      </c>
      <c r="B154" s="50" t="s">
        <v>3</v>
      </c>
      <c r="C154" s="97" t="s">
        <v>243</v>
      </c>
      <c r="D154" s="50"/>
      <c r="E154" s="134">
        <f t="shared" si="9"/>
        <v>52758.26</v>
      </c>
      <c r="F154" s="134">
        <f t="shared" si="9"/>
        <v>77211.89</v>
      </c>
      <c r="G154" s="134">
        <f t="shared" si="9"/>
        <v>772</v>
      </c>
      <c r="H154" s="45">
        <f>G154/E154*100</f>
        <v>1.4632779777043443</v>
      </c>
      <c r="I154" s="45">
        <f>G154/F154*100</f>
        <v>0.9998460081730935</v>
      </c>
    </row>
    <row r="155" spans="1:9" ht="27" customHeight="1">
      <c r="A155" s="50"/>
      <c r="B155" s="97">
        <v>3</v>
      </c>
      <c r="C155" s="97" t="s">
        <v>145</v>
      </c>
      <c r="D155" s="50"/>
      <c r="E155" s="134">
        <f aca="true" t="shared" si="10" ref="E155:G156">E156</f>
        <v>52758.26</v>
      </c>
      <c r="F155" s="134">
        <f t="shared" si="10"/>
        <v>77211.89</v>
      </c>
      <c r="G155" s="134">
        <f t="shared" si="10"/>
        <v>772</v>
      </c>
      <c r="H155" s="45">
        <f>G155/E155*100</f>
        <v>1.4632779777043443</v>
      </c>
      <c r="I155" s="45">
        <f>G155/F155*100</f>
        <v>0.9998460081730935</v>
      </c>
    </row>
    <row r="156" spans="1:9" ht="27" customHeight="1">
      <c r="A156" s="50"/>
      <c r="B156" s="97">
        <v>32</v>
      </c>
      <c r="C156" s="97" t="s">
        <v>144</v>
      </c>
      <c r="D156" s="50"/>
      <c r="E156" s="134">
        <f t="shared" si="10"/>
        <v>52758.26</v>
      </c>
      <c r="F156" s="134">
        <f t="shared" si="10"/>
        <v>77211.89</v>
      </c>
      <c r="G156" s="134">
        <f t="shared" si="10"/>
        <v>772</v>
      </c>
      <c r="H156" s="45">
        <f>G156/E156*100</f>
        <v>1.4632779777043443</v>
      </c>
      <c r="I156" s="45">
        <f>G156/F156*100</f>
        <v>0.9998460081730935</v>
      </c>
    </row>
    <row r="157" spans="1:9" ht="27" customHeight="1">
      <c r="A157" s="50"/>
      <c r="B157" s="97">
        <v>323</v>
      </c>
      <c r="C157" s="97" t="s">
        <v>13</v>
      </c>
      <c r="D157" s="50"/>
      <c r="E157" s="134">
        <f>E158</f>
        <v>52758.26</v>
      </c>
      <c r="F157" s="136">
        <v>77211.89</v>
      </c>
      <c r="G157" s="137">
        <f>G158</f>
        <v>772</v>
      </c>
      <c r="H157" s="53">
        <f>G157/E157*100</f>
        <v>1.4632779777043443</v>
      </c>
      <c r="I157" s="45">
        <f>G157/F157*100</f>
        <v>0.9998460081730935</v>
      </c>
    </row>
    <row r="158" spans="1:9" ht="27" customHeight="1">
      <c r="A158" s="100"/>
      <c r="B158" s="100">
        <v>3232</v>
      </c>
      <c r="C158" s="100" t="s">
        <v>20</v>
      </c>
      <c r="D158" s="51">
        <v>48007</v>
      </c>
      <c r="E158" s="135">
        <v>52758.26</v>
      </c>
      <c r="F158" s="136"/>
      <c r="G158" s="136">
        <v>772</v>
      </c>
      <c r="H158" s="52">
        <f>G158/E158*100</f>
        <v>1.4632779777043443</v>
      </c>
      <c r="I158" s="52"/>
    </row>
    <row r="159" spans="1:9" ht="27" customHeight="1">
      <c r="A159" s="47">
        <v>2406</v>
      </c>
      <c r="B159" s="48" t="s">
        <v>2</v>
      </c>
      <c r="C159" s="47" t="s">
        <v>244</v>
      </c>
      <c r="D159" s="48"/>
      <c r="E159" s="133">
        <f>SUM(E160,E167)</f>
        <v>1175.24</v>
      </c>
      <c r="F159" s="133">
        <f>SUM(F160,F167)</f>
        <v>80245.38</v>
      </c>
      <c r="G159" s="133">
        <f>SUM(G160,G167)</f>
        <v>1172</v>
      </c>
      <c r="H159" s="49"/>
      <c r="I159" s="49"/>
    </row>
    <row r="160" spans="1:9" ht="27" customHeight="1">
      <c r="A160" s="97" t="s">
        <v>245</v>
      </c>
      <c r="B160" s="50" t="s">
        <v>3</v>
      </c>
      <c r="C160" s="97" t="s">
        <v>246</v>
      </c>
      <c r="D160" s="50"/>
      <c r="E160" s="134">
        <f aca="true" t="shared" si="11" ref="E160:G161">E161</f>
        <v>0</v>
      </c>
      <c r="F160" s="134">
        <f t="shared" si="11"/>
        <v>66177.45</v>
      </c>
      <c r="G160" s="134">
        <f t="shared" si="11"/>
        <v>0</v>
      </c>
      <c r="H160" s="45">
        <v>0</v>
      </c>
      <c r="I160" s="45">
        <f>G160/F160*100</f>
        <v>0</v>
      </c>
    </row>
    <row r="161" spans="1:9" ht="27" customHeight="1">
      <c r="A161" s="50"/>
      <c r="B161" s="97">
        <v>4</v>
      </c>
      <c r="C161" s="97" t="s">
        <v>148</v>
      </c>
      <c r="D161" s="50"/>
      <c r="E161" s="134">
        <f t="shared" si="11"/>
        <v>0</v>
      </c>
      <c r="F161" s="134">
        <f t="shared" si="11"/>
        <v>66177.45</v>
      </c>
      <c r="G161" s="134">
        <f t="shared" si="11"/>
        <v>0</v>
      </c>
      <c r="H161" s="45">
        <v>0</v>
      </c>
      <c r="I161" s="45">
        <f>G161/F161*100</f>
        <v>0</v>
      </c>
    </row>
    <row r="162" spans="1:9" ht="27" customHeight="1">
      <c r="A162" s="50"/>
      <c r="B162" s="97">
        <v>42</v>
      </c>
      <c r="C162" s="97" t="s">
        <v>147</v>
      </c>
      <c r="D162" s="50"/>
      <c r="E162" s="134">
        <f>SUM(E163)</f>
        <v>0</v>
      </c>
      <c r="F162" s="134">
        <f>SUM(F163)</f>
        <v>66177.45</v>
      </c>
      <c r="G162" s="134">
        <f>SUM(G163)</f>
        <v>0</v>
      </c>
      <c r="H162" s="53">
        <v>0</v>
      </c>
      <c r="I162" s="45">
        <f>G162/F162*100</f>
        <v>0</v>
      </c>
    </row>
    <row r="163" spans="1:9" ht="27" customHeight="1">
      <c r="A163" s="50"/>
      <c r="B163" s="97" t="s">
        <v>21</v>
      </c>
      <c r="C163" s="97" t="s">
        <v>22</v>
      </c>
      <c r="D163" s="50"/>
      <c r="E163" s="134">
        <f>SUM(E164:E166)</f>
        <v>0</v>
      </c>
      <c r="F163" s="136">
        <v>66177.45</v>
      </c>
      <c r="G163" s="134">
        <f>SUM(G164:G166)</f>
        <v>0</v>
      </c>
      <c r="H163" s="53">
        <v>0</v>
      </c>
      <c r="I163" s="45">
        <f>G163/F163*100</f>
        <v>0</v>
      </c>
    </row>
    <row r="164" spans="1:9" ht="27" customHeight="1">
      <c r="A164" s="100"/>
      <c r="B164" s="100" t="s">
        <v>23</v>
      </c>
      <c r="C164" s="100" t="s">
        <v>24</v>
      </c>
      <c r="D164" s="51">
        <v>47400</v>
      </c>
      <c r="E164" s="135">
        <v>0</v>
      </c>
      <c r="F164" s="136"/>
      <c r="G164" s="136">
        <v>0</v>
      </c>
      <c r="H164" s="52">
        <v>0</v>
      </c>
      <c r="I164" s="52"/>
    </row>
    <row r="165" spans="1:9" ht="27" customHeight="1">
      <c r="A165" s="100"/>
      <c r="B165" s="100" t="s">
        <v>23</v>
      </c>
      <c r="C165" s="100" t="s">
        <v>24</v>
      </c>
      <c r="D165" s="51">
        <v>62400</v>
      </c>
      <c r="E165" s="135">
        <v>0</v>
      </c>
      <c r="F165" s="136"/>
      <c r="G165" s="136">
        <v>0</v>
      </c>
      <c r="H165" s="52">
        <v>0</v>
      </c>
      <c r="I165" s="52"/>
    </row>
    <row r="166" spans="1:9" ht="27" customHeight="1">
      <c r="A166" s="100"/>
      <c r="B166" s="100" t="s">
        <v>39</v>
      </c>
      <c r="C166" s="100" t="s">
        <v>40</v>
      </c>
      <c r="D166" s="51">
        <v>47400</v>
      </c>
      <c r="E166" s="135">
        <v>0</v>
      </c>
      <c r="F166" s="136"/>
      <c r="G166" s="136">
        <v>0</v>
      </c>
      <c r="H166" s="52">
        <v>0</v>
      </c>
      <c r="I166" s="52"/>
    </row>
    <row r="167" spans="1:9" ht="27" customHeight="1">
      <c r="A167" s="97" t="s">
        <v>247</v>
      </c>
      <c r="B167" s="50" t="s">
        <v>3</v>
      </c>
      <c r="C167" s="97" t="s">
        <v>248</v>
      </c>
      <c r="D167" s="50"/>
      <c r="E167" s="134">
        <f>E168</f>
        <v>1175.24</v>
      </c>
      <c r="F167" s="134">
        <f aca="true" t="shared" si="12" ref="F167:G169">F168</f>
        <v>14067.93</v>
      </c>
      <c r="G167" s="134">
        <f t="shared" si="12"/>
        <v>1172</v>
      </c>
      <c r="H167" s="45">
        <f>G167/E167*100</f>
        <v>99.72431162996494</v>
      </c>
      <c r="I167" s="45">
        <f>G167/F167*100</f>
        <v>8.331005343358973</v>
      </c>
    </row>
    <row r="168" spans="1:9" ht="27" customHeight="1">
      <c r="A168" s="50"/>
      <c r="B168" s="97">
        <v>4</v>
      </c>
      <c r="C168" s="97" t="s">
        <v>148</v>
      </c>
      <c r="D168" s="50"/>
      <c r="E168" s="134">
        <f>E169</f>
        <v>1175.24</v>
      </c>
      <c r="F168" s="134">
        <f t="shared" si="12"/>
        <v>14067.93</v>
      </c>
      <c r="G168" s="134">
        <f t="shared" si="12"/>
        <v>1172</v>
      </c>
      <c r="H168" s="45">
        <f>G168/E168*100</f>
        <v>99.72431162996494</v>
      </c>
      <c r="I168" s="45">
        <f>G168/F168*100</f>
        <v>8.331005343358973</v>
      </c>
    </row>
    <row r="169" spans="1:9" ht="27" customHeight="1">
      <c r="A169" s="50"/>
      <c r="B169" s="97">
        <v>42</v>
      </c>
      <c r="C169" s="97" t="s">
        <v>147</v>
      </c>
      <c r="D169" s="50"/>
      <c r="E169" s="134">
        <f>E170</f>
        <v>1175.24</v>
      </c>
      <c r="F169" s="134">
        <f t="shared" si="12"/>
        <v>14067.93</v>
      </c>
      <c r="G169" s="134">
        <f t="shared" si="12"/>
        <v>1172</v>
      </c>
      <c r="H169" s="53">
        <f>G169/E169*100</f>
        <v>99.72431162996494</v>
      </c>
      <c r="I169" s="45">
        <f>G169/F169*100</f>
        <v>8.331005343358973</v>
      </c>
    </row>
    <row r="170" spans="1:9" ht="27" customHeight="1">
      <c r="A170" s="50"/>
      <c r="B170" s="97" t="s">
        <v>59</v>
      </c>
      <c r="C170" s="97" t="s">
        <v>60</v>
      </c>
      <c r="D170" s="50"/>
      <c r="E170" s="134">
        <f>SUM(E171:E174)</f>
        <v>1175.24</v>
      </c>
      <c r="F170" s="135">
        <v>14067.93</v>
      </c>
      <c r="G170" s="134">
        <f>SUM(G171:G174)</f>
        <v>1172</v>
      </c>
      <c r="H170" s="53">
        <f>G170/E170*100</f>
        <v>99.72431162996494</v>
      </c>
      <c r="I170" s="45">
        <f>G170/F170*100</f>
        <v>8.331005343358973</v>
      </c>
    </row>
    <row r="171" spans="1:9" ht="27" customHeight="1">
      <c r="A171" s="100"/>
      <c r="B171" s="100" t="s">
        <v>61</v>
      </c>
      <c r="C171" s="100" t="s">
        <v>62</v>
      </c>
      <c r="D171" s="51">
        <v>11001</v>
      </c>
      <c r="E171" s="135">
        <v>0</v>
      </c>
      <c r="F171" s="136"/>
      <c r="G171" s="136">
        <v>0</v>
      </c>
      <c r="H171" s="52">
        <v>0</v>
      </c>
      <c r="I171" s="53"/>
    </row>
    <row r="172" spans="1:9" ht="27" customHeight="1">
      <c r="A172" s="100"/>
      <c r="B172" s="100" t="s">
        <v>61</v>
      </c>
      <c r="C172" s="100" t="s">
        <v>62</v>
      </c>
      <c r="D172" s="51">
        <v>47400</v>
      </c>
      <c r="E172" s="135">
        <v>1075.24</v>
      </c>
      <c r="F172" s="136"/>
      <c r="G172" s="136">
        <v>472</v>
      </c>
      <c r="H172" s="52">
        <f aca="true" t="shared" si="13" ref="H172:H184">G172/E172*100</f>
        <v>43.89717644432871</v>
      </c>
      <c r="I172" s="53"/>
    </row>
    <row r="173" spans="1:9" ht="27" customHeight="1">
      <c r="A173" s="100"/>
      <c r="B173" s="100" t="s">
        <v>61</v>
      </c>
      <c r="C173" s="100" t="s">
        <v>62</v>
      </c>
      <c r="D173" s="51">
        <v>53082</v>
      </c>
      <c r="E173" s="135">
        <v>0</v>
      </c>
      <c r="F173" s="136"/>
      <c r="G173" s="136">
        <v>0</v>
      </c>
      <c r="H173" s="52">
        <v>0</v>
      </c>
      <c r="I173" s="53"/>
    </row>
    <row r="174" spans="1:9" ht="27" customHeight="1">
      <c r="A174" s="100"/>
      <c r="B174" s="100" t="s">
        <v>61</v>
      </c>
      <c r="C174" s="100" t="s">
        <v>62</v>
      </c>
      <c r="D174" s="51">
        <v>62400</v>
      </c>
      <c r="E174" s="135">
        <v>100</v>
      </c>
      <c r="F174" s="136"/>
      <c r="G174" s="136">
        <v>700</v>
      </c>
      <c r="H174" s="52">
        <f t="shared" si="13"/>
        <v>700</v>
      </c>
      <c r="I174" s="53"/>
    </row>
    <row r="175" spans="1:9" ht="27" customHeight="1">
      <c r="A175" s="47">
        <v>9078</v>
      </c>
      <c r="B175" s="48" t="s">
        <v>2</v>
      </c>
      <c r="C175" s="47" t="s">
        <v>249</v>
      </c>
      <c r="D175" s="48"/>
      <c r="E175" s="133">
        <f>SUM(E176)</f>
        <v>39487.16</v>
      </c>
      <c r="F175" s="133">
        <f>SUM(F176)</f>
        <v>0</v>
      </c>
      <c r="G175" s="133">
        <f>SUM(G176)</f>
        <v>0</v>
      </c>
      <c r="H175" s="49"/>
      <c r="I175" s="49"/>
    </row>
    <row r="176" spans="1:9" ht="27" customHeight="1">
      <c r="A176" s="97" t="s">
        <v>250</v>
      </c>
      <c r="B176" s="50" t="s">
        <v>3</v>
      </c>
      <c r="C176" s="97" t="s">
        <v>251</v>
      </c>
      <c r="D176" s="50"/>
      <c r="E176" s="134">
        <f>E177</f>
        <v>39487.16</v>
      </c>
      <c r="F176" s="134">
        <f>F177</f>
        <v>0</v>
      </c>
      <c r="G176" s="134">
        <f>G177</f>
        <v>0</v>
      </c>
      <c r="H176" s="45">
        <f t="shared" si="13"/>
        <v>0</v>
      </c>
      <c r="I176" s="45">
        <v>0</v>
      </c>
    </row>
    <row r="177" spans="1:9" ht="27" customHeight="1">
      <c r="A177" s="50"/>
      <c r="B177" s="97">
        <v>3</v>
      </c>
      <c r="C177" s="97" t="s">
        <v>145</v>
      </c>
      <c r="D177" s="50"/>
      <c r="E177" s="134">
        <f>SUM(E178)</f>
        <v>39487.16</v>
      </c>
      <c r="F177" s="134">
        <f>SUM(F178)</f>
        <v>0</v>
      </c>
      <c r="G177" s="134">
        <f>SUM(G178)</f>
        <v>0</v>
      </c>
      <c r="H177" s="45">
        <f t="shared" si="13"/>
        <v>0</v>
      </c>
      <c r="I177" s="45">
        <v>0</v>
      </c>
    </row>
    <row r="178" spans="1:9" ht="27" customHeight="1">
      <c r="A178" s="50"/>
      <c r="B178" s="97">
        <v>31</v>
      </c>
      <c r="C178" s="97" t="s">
        <v>218</v>
      </c>
      <c r="D178" s="50"/>
      <c r="E178" s="134">
        <f>SUM(E179,E181,E183)</f>
        <v>39487.16</v>
      </c>
      <c r="F178" s="134">
        <f>SUM(F179,F181,F183)</f>
        <v>0</v>
      </c>
      <c r="G178" s="134">
        <f>SUM(G179,G181,G183)</f>
        <v>0</v>
      </c>
      <c r="H178" s="45">
        <f t="shared" si="13"/>
        <v>0</v>
      </c>
      <c r="I178" s="45">
        <v>0</v>
      </c>
    </row>
    <row r="179" spans="1:9" ht="27" customHeight="1">
      <c r="A179" s="50"/>
      <c r="B179" s="97">
        <v>311</v>
      </c>
      <c r="C179" s="97" t="s">
        <v>219</v>
      </c>
      <c r="D179" s="50"/>
      <c r="E179" s="134">
        <f>SUM(E180:E180)</f>
        <v>32607</v>
      </c>
      <c r="F179" s="135">
        <v>0</v>
      </c>
      <c r="G179" s="134">
        <f>SUM(G180:G180)</f>
        <v>0</v>
      </c>
      <c r="H179" s="45">
        <f t="shared" si="13"/>
        <v>0</v>
      </c>
      <c r="I179" s="45">
        <v>0</v>
      </c>
    </row>
    <row r="180" spans="1:9" ht="27" customHeight="1">
      <c r="A180" s="100"/>
      <c r="B180" s="100">
        <v>3111</v>
      </c>
      <c r="C180" s="100" t="s">
        <v>220</v>
      </c>
      <c r="D180" s="51">
        <v>51200</v>
      </c>
      <c r="E180" s="135">
        <v>32607</v>
      </c>
      <c r="F180" s="136"/>
      <c r="G180" s="136">
        <v>0</v>
      </c>
      <c r="H180" s="52">
        <f t="shared" si="13"/>
        <v>0</v>
      </c>
      <c r="I180" s="52"/>
    </row>
    <row r="181" spans="1:9" ht="27" customHeight="1">
      <c r="A181" s="50"/>
      <c r="B181" s="97">
        <v>312</v>
      </c>
      <c r="C181" s="97" t="s">
        <v>221</v>
      </c>
      <c r="D181" s="50"/>
      <c r="E181" s="134">
        <f>SUM(E182:E182)</f>
        <v>1500</v>
      </c>
      <c r="F181" s="136">
        <v>0</v>
      </c>
      <c r="G181" s="137">
        <f>SUM(G182:G182)</f>
        <v>0</v>
      </c>
      <c r="H181" s="53">
        <f t="shared" si="13"/>
        <v>0</v>
      </c>
      <c r="I181" s="45">
        <v>0</v>
      </c>
    </row>
    <row r="182" spans="1:9" ht="27" customHeight="1">
      <c r="A182" s="100"/>
      <c r="B182" s="100">
        <v>3121</v>
      </c>
      <c r="C182" s="100" t="s">
        <v>221</v>
      </c>
      <c r="D182" s="51">
        <v>51200</v>
      </c>
      <c r="E182" s="135">
        <v>1500</v>
      </c>
      <c r="F182" s="136"/>
      <c r="G182" s="136">
        <v>0</v>
      </c>
      <c r="H182" s="52">
        <f t="shared" si="13"/>
        <v>0</v>
      </c>
      <c r="I182" s="52"/>
    </row>
    <row r="183" spans="1:9" ht="27" customHeight="1">
      <c r="A183" s="50"/>
      <c r="B183" s="97">
        <v>313</v>
      </c>
      <c r="C183" s="97" t="s">
        <v>222</v>
      </c>
      <c r="D183" s="50"/>
      <c r="E183" s="134">
        <f>SUM(E184:E184)</f>
        <v>5380.16</v>
      </c>
      <c r="F183" s="136">
        <v>0</v>
      </c>
      <c r="G183" s="137">
        <f>SUM(G184:G184)</f>
        <v>0</v>
      </c>
      <c r="H183" s="53">
        <f t="shared" si="13"/>
        <v>0</v>
      </c>
      <c r="I183" s="45">
        <v>0</v>
      </c>
    </row>
    <row r="184" spans="1:9" ht="27" customHeight="1">
      <c r="A184" s="100"/>
      <c r="B184" s="100">
        <v>3132</v>
      </c>
      <c r="C184" s="100" t="s">
        <v>223</v>
      </c>
      <c r="D184" s="51">
        <v>51200</v>
      </c>
      <c r="E184" s="135">
        <v>5380.16</v>
      </c>
      <c r="F184" s="136"/>
      <c r="G184" s="136">
        <v>0</v>
      </c>
      <c r="H184" s="52">
        <f t="shared" si="13"/>
        <v>0</v>
      </c>
      <c r="I184" s="52"/>
    </row>
    <row r="185" spans="1:9" ht="27" customHeight="1">
      <c r="A185" s="47">
        <v>9108</v>
      </c>
      <c r="B185" s="48" t="s">
        <v>2</v>
      </c>
      <c r="C185" s="47" t="s">
        <v>252</v>
      </c>
      <c r="D185" s="48"/>
      <c r="E185" s="133">
        <f>SUM(E186)</f>
        <v>0</v>
      </c>
      <c r="F185" s="133">
        <f>SUM(F186)</f>
        <v>42769.18</v>
      </c>
      <c r="G185" s="133">
        <f>SUM(G186)</f>
        <v>38516.509999999995</v>
      </c>
      <c r="H185" s="49"/>
      <c r="I185" s="49"/>
    </row>
    <row r="186" spans="1:9" ht="27" customHeight="1">
      <c r="A186" s="97" t="s">
        <v>253</v>
      </c>
      <c r="B186" s="50" t="s">
        <v>3</v>
      </c>
      <c r="C186" s="97" t="s">
        <v>254</v>
      </c>
      <c r="D186" s="50"/>
      <c r="E186" s="134">
        <f>E187</f>
        <v>0</v>
      </c>
      <c r="F186" s="134">
        <f>F187</f>
        <v>42769.18</v>
      </c>
      <c r="G186" s="134">
        <f>G187</f>
        <v>38516.509999999995</v>
      </c>
      <c r="H186" s="45">
        <v>0</v>
      </c>
      <c r="I186" s="45">
        <f>G186/F186*100</f>
        <v>90.05669503132863</v>
      </c>
    </row>
    <row r="187" spans="1:9" ht="27" customHeight="1">
      <c r="A187" s="50"/>
      <c r="B187" s="97">
        <v>3</v>
      </c>
      <c r="C187" s="97" t="s">
        <v>145</v>
      </c>
      <c r="D187" s="50"/>
      <c r="E187" s="134">
        <f>SUM(E188)</f>
        <v>0</v>
      </c>
      <c r="F187" s="134">
        <f>SUM(F188)</f>
        <v>42769.18</v>
      </c>
      <c r="G187" s="134">
        <f>SUM(G188)</f>
        <v>38516.509999999995</v>
      </c>
      <c r="H187" s="45">
        <v>0</v>
      </c>
      <c r="I187" s="45">
        <f>G187/F187*100</f>
        <v>90.05669503132863</v>
      </c>
    </row>
    <row r="188" spans="1:9" ht="27" customHeight="1">
      <c r="A188" s="50"/>
      <c r="B188" s="97">
        <v>31</v>
      </c>
      <c r="C188" s="97" t="s">
        <v>218</v>
      </c>
      <c r="D188" s="50"/>
      <c r="E188" s="134">
        <f>SUM(E189,E192,E194)</f>
        <v>0</v>
      </c>
      <c r="F188" s="134">
        <f>SUM(F189,F192,F194)</f>
        <v>42769.18</v>
      </c>
      <c r="G188" s="134">
        <f>SUM(G189,G192,G194)</f>
        <v>38516.509999999995</v>
      </c>
      <c r="H188" s="45">
        <v>0</v>
      </c>
      <c r="I188" s="45">
        <f>G188/F188*100</f>
        <v>90.05669503132863</v>
      </c>
    </row>
    <row r="189" spans="1:9" ht="27" customHeight="1">
      <c r="A189" s="50"/>
      <c r="B189" s="97">
        <v>311</v>
      </c>
      <c r="C189" s="97" t="s">
        <v>219</v>
      </c>
      <c r="D189" s="50"/>
      <c r="E189" s="134">
        <f>SUM(E190:E191)</f>
        <v>0</v>
      </c>
      <c r="F189" s="135">
        <v>35424.19</v>
      </c>
      <c r="G189" s="134">
        <f>SUM(G190:G191)</f>
        <v>31773.84</v>
      </c>
      <c r="H189" s="45">
        <v>0</v>
      </c>
      <c r="I189" s="45">
        <f>G189/F189*100</f>
        <v>89.69531836860631</v>
      </c>
    </row>
    <row r="190" spans="1:9" ht="27" customHeight="1">
      <c r="A190" s="100"/>
      <c r="B190" s="100">
        <v>3111</v>
      </c>
      <c r="C190" s="100" t="s">
        <v>220</v>
      </c>
      <c r="D190" s="51">
        <v>11001</v>
      </c>
      <c r="E190" s="135">
        <v>0</v>
      </c>
      <c r="F190" s="136"/>
      <c r="G190" s="136">
        <v>2868.6</v>
      </c>
      <c r="H190" s="52">
        <v>0</v>
      </c>
      <c r="I190" s="52"/>
    </row>
    <row r="191" spans="1:9" ht="27" customHeight="1">
      <c r="A191" s="100"/>
      <c r="B191" s="100">
        <v>3111</v>
      </c>
      <c r="C191" s="100" t="s">
        <v>220</v>
      </c>
      <c r="D191" s="51">
        <v>51100</v>
      </c>
      <c r="E191" s="135">
        <v>0</v>
      </c>
      <c r="F191" s="136"/>
      <c r="G191" s="136">
        <v>28905.24</v>
      </c>
      <c r="H191" s="52">
        <v>0</v>
      </c>
      <c r="I191" s="52"/>
    </row>
    <row r="192" spans="1:9" ht="27" customHeight="1">
      <c r="A192" s="50"/>
      <c r="B192" s="97">
        <v>312</v>
      </c>
      <c r="C192" s="97" t="s">
        <v>221</v>
      </c>
      <c r="D192" s="50"/>
      <c r="E192" s="134">
        <f>SUM(E193:E193)</f>
        <v>0</v>
      </c>
      <c r="F192" s="136">
        <v>1500</v>
      </c>
      <c r="G192" s="137">
        <f>SUM(G193:G193)</f>
        <v>1500</v>
      </c>
      <c r="H192" s="53">
        <v>0</v>
      </c>
      <c r="I192" s="45">
        <f>G192/F192*100</f>
        <v>100</v>
      </c>
    </row>
    <row r="193" spans="1:9" ht="27" customHeight="1">
      <c r="A193" s="100"/>
      <c r="B193" s="100">
        <v>3121</v>
      </c>
      <c r="C193" s="100" t="s">
        <v>221</v>
      </c>
      <c r="D193" s="51">
        <v>51100</v>
      </c>
      <c r="E193" s="135">
        <v>0</v>
      </c>
      <c r="F193" s="136"/>
      <c r="G193" s="136">
        <v>1500</v>
      </c>
      <c r="H193" s="52">
        <v>0</v>
      </c>
      <c r="I193" s="52"/>
    </row>
    <row r="194" spans="1:9" ht="27" customHeight="1">
      <c r="A194" s="50"/>
      <c r="B194" s="97">
        <v>313</v>
      </c>
      <c r="C194" s="97" t="s">
        <v>222</v>
      </c>
      <c r="D194" s="50"/>
      <c r="E194" s="134">
        <f>SUM(E195:E200)</f>
        <v>0</v>
      </c>
      <c r="F194" s="136">
        <v>5844.99</v>
      </c>
      <c r="G194" s="134">
        <f>SUM(G195:G200)</f>
        <v>5242.67</v>
      </c>
      <c r="H194" s="53">
        <v>0</v>
      </c>
      <c r="I194" s="45">
        <f>G194/F194*100</f>
        <v>89.69510640736769</v>
      </c>
    </row>
    <row r="195" spans="1:9" ht="27" customHeight="1">
      <c r="A195" s="50"/>
      <c r="B195" s="100">
        <v>3132</v>
      </c>
      <c r="C195" s="100" t="s">
        <v>223</v>
      </c>
      <c r="D195" s="51">
        <v>11001</v>
      </c>
      <c r="E195" s="135">
        <v>0</v>
      </c>
      <c r="F195" s="136"/>
      <c r="G195" s="136">
        <v>473.31</v>
      </c>
      <c r="H195" s="52">
        <v>0</v>
      </c>
      <c r="I195" s="53"/>
    </row>
    <row r="196" spans="1:9" ht="27" customHeight="1">
      <c r="A196" s="50"/>
      <c r="B196" s="100">
        <v>3132</v>
      </c>
      <c r="C196" s="100" t="s">
        <v>223</v>
      </c>
      <c r="D196" s="51">
        <v>51100</v>
      </c>
      <c r="E196" s="135">
        <v>0</v>
      </c>
      <c r="F196" s="136"/>
      <c r="G196" s="136">
        <v>4769.36</v>
      </c>
      <c r="H196" s="52">
        <v>0</v>
      </c>
      <c r="I196" s="53"/>
    </row>
    <row r="197" spans="1:9" ht="9.75" customHeight="1">
      <c r="A197" s="102"/>
      <c r="B197" s="103"/>
      <c r="C197" s="103"/>
      <c r="D197" s="66"/>
      <c r="E197" s="148"/>
      <c r="F197" s="138"/>
      <c r="G197" s="138"/>
      <c r="H197" s="67"/>
      <c r="I197" s="68"/>
    </row>
    <row r="198" spans="1:9" ht="12.75" customHeight="1">
      <c r="A198" s="175" t="s">
        <v>280</v>
      </c>
      <c r="B198" s="175"/>
      <c r="C198" s="104"/>
      <c r="D198" s="66"/>
      <c r="E198" s="148"/>
      <c r="F198" s="3" t="s">
        <v>256</v>
      </c>
      <c r="G198" s="138"/>
      <c r="H198" s="67"/>
      <c r="I198" s="68"/>
    </row>
    <row r="199" spans="1:9" ht="12.75" customHeight="1">
      <c r="A199" s="174" t="s">
        <v>285</v>
      </c>
      <c r="B199"/>
      <c r="C199" s="104"/>
      <c r="D199" s="66"/>
      <c r="E199" s="148"/>
      <c r="F199" s="3" t="s">
        <v>257</v>
      </c>
      <c r="G199" s="138"/>
      <c r="H199" s="67"/>
      <c r="I199" s="68"/>
    </row>
    <row r="200" spans="1:9" ht="12.75" customHeight="1">
      <c r="A200" s="175" t="s">
        <v>281</v>
      </c>
      <c r="B200" s="175"/>
      <c r="C200" s="104"/>
      <c r="D200" s="66"/>
      <c r="E200" s="148"/>
      <c r="F200" s="138"/>
      <c r="G200" s="138"/>
      <c r="H200" s="67"/>
      <c r="I200" s="67"/>
    </row>
  </sheetData>
  <sheetProtection/>
  <mergeCells count="5">
    <mergeCell ref="B2:C2"/>
    <mergeCell ref="B3:C3"/>
    <mergeCell ref="A1:I1"/>
    <mergeCell ref="A198:B198"/>
    <mergeCell ref="A200:B20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 r:id="rId1"/>
  <headerFooter alignWithMargins="0">
    <oddFooter>&amp;L&amp;C&amp;R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2022-07-07T11:01:32Z</dcterms:modified>
  <cp:category/>
  <cp:version/>
  <cp:contentType/>
  <cp:contentStatus/>
</cp:coreProperties>
</file>