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Documents\FINANCIJSKI PLANOVI\Izvršenje financijskog plana\polugodišnje izvršenje plana 2024\"/>
    </mc:Choice>
  </mc:AlternateContent>
  <xr:revisionPtr revIDLastSave="0" documentId="13_ncr:1_{1A36A31E-AAF9-469D-976E-50A08878EA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" sheetId="9" r:id="rId5"/>
    <sheet name="Račun fin prema izvorima f" sheetId="10" r:id="rId6"/>
    <sheet name="Programska klasifikacija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5" i="3" l="1"/>
  <c r="F63" i="7"/>
  <c r="F165" i="7"/>
  <c r="F164" i="7" s="1"/>
  <c r="F127" i="7"/>
  <c r="F126" i="7" s="1"/>
  <c r="F118" i="7"/>
  <c r="G118" i="7" s="1"/>
  <c r="F116" i="7"/>
  <c r="F101" i="7"/>
  <c r="G101" i="7" s="1"/>
  <c r="F99" i="7"/>
  <c r="G99" i="7" s="1"/>
  <c r="F89" i="7"/>
  <c r="F80" i="7"/>
  <c r="G80" i="7" s="1"/>
  <c r="E41" i="7"/>
  <c r="E47" i="7"/>
  <c r="E83" i="7"/>
  <c r="F48" i="7"/>
  <c r="F47" i="7" s="1"/>
  <c r="E163" i="7"/>
  <c r="E149" i="7"/>
  <c r="E137" i="7"/>
  <c r="E115" i="7"/>
  <c r="E114" i="7"/>
  <c r="E96" i="7"/>
  <c r="E95" i="7"/>
  <c r="E87" i="7"/>
  <c r="E84" i="7"/>
  <c r="E78" i="7"/>
  <c r="F151" i="7"/>
  <c r="G151" i="7" s="1"/>
  <c r="E150" i="7"/>
  <c r="F144" i="7"/>
  <c r="G144" i="7" s="1"/>
  <c r="E143" i="7"/>
  <c r="E126" i="7"/>
  <c r="E125" i="7"/>
  <c r="F97" i="7"/>
  <c r="F93" i="7"/>
  <c r="G93" i="7" s="1"/>
  <c r="E88" i="7"/>
  <c r="F85" i="7"/>
  <c r="G85" i="7" s="1"/>
  <c r="E79" i="7"/>
  <c r="F163" i="7" l="1"/>
  <c r="F162" i="7" s="1"/>
  <c r="F96" i="7"/>
  <c r="F84" i="7"/>
  <c r="F83" i="7"/>
  <c r="F95" i="7"/>
  <c r="G95" i="7" s="1"/>
  <c r="F88" i="7"/>
  <c r="E136" i="7"/>
  <c r="F125" i="7"/>
  <c r="G125" i="7" s="1"/>
  <c r="F78" i="7"/>
  <c r="F87" i="7"/>
  <c r="G87" i="7" s="1"/>
  <c r="F143" i="7"/>
  <c r="F79" i="7"/>
  <c r="F150" i="7"/>
  <c r="G127" i="7"/>
  <c r="G97" i="7"/>
  <c r="G89" i="7"/>
  <c r="G78" i="7" l="1"/>
  <c r="E62" i="7" l="1"/>
  <c r="F18" i="8"/>
  <c r="G46" i="3" l="1"/>
  <c r="H87" i="3"/>
  <c r="H86" i="3" s="1"/>
  <c r="J86" i="3" s="1"/>
  <c r="F87" i="3"/>
  <c r="F86" i="3" s="1"/>
  <c r="F9" i="11" l="1"/>
  <c r="F8" i="11"/>
  <c r="F7" i="11"/>
  <c r="F6" i="11"/>
  <c r="F48" i="8"/>
  <c r="F45" i="8"/>
  <c r="F44" i="8"/>
  <c r="F43" i="8"/>
  <c r="F42" i="8"/>
  <c r="F36" i="8"/>
  <c r="F35" i="8"/>
  <c r="F34" i="8"/>
  <c r="F32" i="8"/>
  <c r="F30" i="8"/>
  <c r="F26" i="8"/>
  <c r="F23" i="8"/>
  <c r="F22" i="8"/>
  <c r="F21" i="8"/>
  <c r="F20" i="8"/>
  <c r="F14" i="8"/>
  <c r="F13" i="8"/>
  <c r="F12" i="8"/>
  <c r="F10" i="8"/>
  <c r="F8" i="8"/>
  <c r="E44" i="8"/>
  <c r="E22" i="8"/>
  <c r="E20" i="8"/>
  <c r="I19" i="3"/>
  <c r="J23" i="1"/>
  <c r="J14" i="1"/>
  <c r="J13" i="1"/>
  <c r="J10" i="1"/>
  <c r="F34" i="3"/>
  <c r="F30" i="3"/>
  <c r="F27" i="3"/>
  <c r="F24" i="3"/>
  <c r="F21" i="3"/>
  <c r="F20" i="3" s="1"/>
  <c r="F18" i="3"/>
  <c r="F13" i="3"/>
  <c r="F15" i="3"/>
  <c r="E164" i="7"/>
  <c r="E159" i="7"/>
  <c r="E156" i="7"/>
  <c r="E153" i="7"/>
  <c r="E146" i="7"/>
  <c r="E138" i="7"/>
  <c r="E133" i="7"/>
  <c r="E122" i="7"/>
  <c r="E110" i="7"/>
  <c r="E104" i="7"/>
  <c r="E70" i="7"/>
  <c r="E65" i="7"/>
  <c r="E42" i="7"/>
  <c r="E34" i="7"/>
  <c r="E11" i="7"/>
  <c r="G165" i="7"/>
  <c r="F160" i="7"/>
  <c r="F159" i="7" s="1"/>
  <c r="F157" i="7"/>
  <c r="F156" i="7" s="1"/>
  <c r="F154" i="7"/>
  <c r="F147" i="7"/>
  <c r="F146" i="7" s="1"/>
  <c r="F139" i="7"/>
  <c r="F134" i="7"/>
  <c r="F123" i="7"/>
  <c r="F111" i="7"/>
  <c r="F105" i="7"/>
  <c r="F75" i="7"/>
  <c r="G75" i="7" s="1"/>
  <c r="F71" i="7"/>
  <c r="F66" i="7"/>
  <c r="G48" i="7"/>
  <c r="F45" i="7"/>
  <c r="F43" i="7"/>
  <c r="F35" i="7"/>
  <c r="F31" i="7"/>
  <c r="G31" i="7" s="1"/>
  <c r="F12" i="7"/>
  <c r="E9" i="11"/>
  <c r="E8" i="11"/>
  <c r="E7" i="11"/>
  <c r="E6" i="11"/>
  <c r="E48" i="8"/>
  <c r="E45" i="8"/>
  <c r="E43" i="8"/>
  <c r="E41" i="8"/>
  <c r="E39" i="8"/>
  <c r="E35" i="8"/>
  <c r="E34" i="8"/>
  <c r="E32" i="8"/>
  <c r="E30" i="8"/>
  <c r="E26" i="8"/>
  <c r="E23" i="8"/>
  <c r="E21" i="8"/>
  <c r="E19" i="8"/>
  <c r="E17" i="8"/>
  <c r="E13" i="8"/>
  <c r="E12" i="8"/>
  <c r="E10" i="8"/>
  <c r="E8" i="8"/>
  <c r="I102" i="3"/>
  <c r="I85" i="3"/>
  <c r="I82" i="3"/>
  <c r="I81" i="3"/>
  <c r="I80" i="3"/>
  <c r="I79" i="3"/>
  <c r="I78" i="3"/>
  <c r="I76" i="3"/>
  <c r="I74" i="3"/>
  <c r="I73" i="3"/>
  <c r="I72" i="3"/>
  <c r="I71" i="3"/>
  <c r="I70" i="3"/>
  <c r="I69" i="3"/>
  <c r="I68" i="3"/>
  <c r="I67" i="3"/>
  <c r="I64" i="3"/>
  <c r="I63" i="3"/>
  <c r="I62" i="3"/>
  <c r="I61" i="3"/>
  <c r="I60" i="3"/>
  <c r="I57" i="3"/>
  <c r="I56" i="3"/>
  <c r="I53" i="3"/>
  <c r="I51" i="3"/>
  <c r="I49" i="3"/>
  <c r="I35" i="3"/>
  <c r="I32" i="3"/>
  <c r="I31" i="3"/>
  <c r="I25" i="3"/>
  <c r="I22" i="3"/>
  <c r="I16" i="3"/>
  <c r="I14" i="3"/>
  <c r="H94" i="3"/>
  <c r="H93" i="3" s="1"/>
  <c r="H101" i="3"/>
  <c r="H97" i="3"/>
  <c r="H90" i="3"/>
  <c r="H89" i="3" s="1"/>
  <c r="H84" i="3"/>
  <c r="H83" i="3" s="1"/>
  <c r="J83" i="3" s="1"/>
  <c r="H77" i="3"/>
  <c r="H75" i="3"/>
  <c r="H66" i="3"/>
  <c r="H59" i="3"/>
  <c r="H55" i="3"/>
  <c r="H52" i="3"/>
  <c r="H50" i="3"/>
  <c r="H48" i="3"/>
  <c r="I24" i="1"/>
  <c r="I23" i="1"/>
  <c r="J89" i="3" l="1"/>
  <c r="F42" i="7"/>
  <c r="G71" i="7"/>
  <c r="F69" i="7"/>
  <c r="F70" i="7"/>
  <c r="G139" i="7"/>
  <c r="F138" i="7"/>
  <c r="F137" i="7"/>
  <c r="F104" i="7"/>
  <c r="F103" i="7"/>
  <c r="F133" i="7"/>
  <c r="F132" i="7"/>
  <c r="F131" i="7" s="1"/>
  <c r="F11" i="7"/>
  <c r="F10" i="7"/>
  <c r="F109" i="7"/>
  <c r="F110" i="7"/>
  <c r="F34" i="7"/>
  <c r="F33" i="7"/>
  <c r="F65" i="7"/>
  <c r="F41" i="7" s="1"/>
  <c r="G41" i="7" s="1"/>
  <c r="F121" i="7"/>
  <c r="F120" i="7" s="1"/>
  <c r="F122" i="7"/>
  <c r="F153" i="7"/>
  <c r="F149" i="7"/>
  <c r="G116" i="7"/>
  <c r="F115" i="7"/>
  <c r="F114" i="7"/>
  <c r="G114" i="7" s="1"/>
  <c r="G134" i="7"/>
  <c r="G35" i="7"/>
  <c r="G123" i="7"/>
  <c r="G154" i="7"/>
  <c r="G43" i="7"/>
  <c r="G66" i="7"/>
  <c r="G105" i="7"/>
  <c r="G111" i="7"/>
  <c r="G157" i="7"/>
  <c r="G12" i="7"/>
  <c r="G45" i="7"/>
  <c r="G147" i="7"/>
  <c r="G160" i="7"/>
  <c r="H96" i="3"/>
  <c r="J96" i="3" s="1"/>
  <c r="H47" i="3"/>
  <c r="H54" i="3"/>
  <c r="J54" i="3" s="1"/>
  <c r="E162" i="7"/>
  <c r="E132" i="7"/>
  <c r="E131" i="7" s="1"/>
  <c r="E121" i="7"/>
  <c r="E109" i="7"/>
  <c r="E103" i="7"/>
  <c r="E69" i="7"/>
  <c r="E33" i="7"/>
  <c r="E10" i="7"/>
  <c r="G109" i="7" l="1"/>
  <c r="G33" i="7"/>
  <c r="H46" i="3"/>
  <c r="J47" i="3"/>
  <c r="F136" i="7"/>
  <c r="F62" i="7"/>
  <c r="G63" i="7"/>
  <c r="G103" i="7"/>
  <c r="E77" i="7"/>
  <c r="F9" i="7"/>
  <c r="G121" i="7"/>
  <c r="E120" i="7"/>
  <c r="G120" i="7" s="1"/>
  <c r="E9" i="7"/>
  <c r="F77" i="7"/>
  <c r="G10" i="7"/>
  <c r="G69" i="7"/>
  <c r="G83" i="7"/>
  <c r="G132" i="7"/>
  <c r="G163" i="7"/>
  <c r="G137" i="7"/>
  <c r="G149" i="7"/>
  <c r="G162" i="7"/>
  <c r="G131" i="7"/>
  <c r="H92" i="3"/>
  <c r="E8" i="7" l="1"/>
  <c r="F8" i="7"/>
  <c r="G77" i="7"/>
  <c r="G136" i="7"/>
  <c r="G9" i="7"/>
  <c r="H45" i="3"/>
  <c r="D47" i="8"/>
  <c r="D38" i="8"/>
  <c r="D33" i="8"/>
  <c r="D31" i="8"/>
  <c r="D29" i="8"/>
  <c r="C47" i="8"/>
  <c r="C38" i="8"/>
  <c r="F38" i="8" s="1"/>
  <c r="C33" i="8"/>
  <c r="C31" i="8"/>
  <c r="F31" i="8" s="1"/>
  <c r="C29" i="8"/>
  <c r="D25" i="8"/>
  <c r="C25" i="8"/>
  <c r="D16" i="8"/>
  <c r="C16" i="8"/>
  <c r="D11" i="8"/>
  <c r="C11" i="8"/>
  <c r="D9" i="8"/>
  <c r="C9" i="8"/>
  <c r="F9" i="8" s="1"/>
  <c r="D7" i="8"/>
  <c r="C7" i="8"/>
  <c r="J46" i="3"/>
  <c r="G92" i="3"/>
  <c r="J92" i="3" s="1"/>
  <c r="F47" i="8" l="1"/>
  <c r="F29" i="8"/>
  <c r="F7" i="8"/>
  <c r="F11" i="8"/>
  <c r="F25" i="8"/>
  <c r="F33" i="8"/>
  <c r="G8" i="7"/>
  <c r="F16" i="8"/>
  <c r="C28" i="8"/>
  <c r="D28" i="8"/>
  <c r="C6" i="8"/>
  <c r="D6" i="8"/>
  <c r="G45" i="3"/>
  <c r="J45" i="3" s="1"/>
  <c r="F28" i="8" l="1"/>
  <c r="F6" i="8"/>
  <c r="B47" i="8"/>
  <c r="E47" i="8" s="1"/>
  <c r="B38" i="8"/>
  <c r="E38" i="8" s="1"/>
  <c r="B33" i="8"/>
  <c r="E33" i="8" s="1"/>
  <c r="B31" i="8"/>
  <c r="E31" i="8" s="1"/>
  <c r="B29" i="8"/>
  <c r="E29" i="8" s="1"/>
  <c r="B25" i="8"/>
  <c r="E25" i="8" s="1"/>
  <c r="B16" i="8"/>
  <c r="E16" i="8" s="1"/>
  <c r="B11" i="8"/>
  <c r="E11" i="8" s="1"/>
  <c r="B9" i="8"/>
  <c r="E9" i="8" s="1"/>
  <c r="B7" i="8"/>
  <c r="E7" i="8" s="1"/>
  <c r="B6" i="8" l="1"/>
  <c r="E6" i="8" s="1"/>
  <c r="B28" i="8"/>
  <c r="E28" i="8" s="1"/>
  <c r="H40" i="3" l="1"/>
  <c r="H38" i="3"/>
  <c r="G37" i="3"/>
  <c r="H34" i="3"/>
  <c r="H30" i="3"/>
  <c r="I30" i="3" s="1"/>
  <c r="H27" i="3"/>
  <c r="H24" i="3"/>
  <c r="H21" i="3"/>
  <c r="H18" i="3"/>
  <c r="I18" i="3" s="1"/>
  <c r="H15" i="3"/>
  <c r="I15" i="3" s="1"/>
  <c r="H13" i="3"/>
  <c r="I13" i="3" s="1"/>
  <c r="F101" i="3"/>
  <c r="I101" i="3" s="1"/>
  <c r="F97" i="3"/>
  <c r="F94" i="3"/>
  <c r="F93" i="3" s="1"/>
  <c r="F90" i="3"/>
  <c r="F89" i="3" s="1"/>
  <c r="I89" i="3" s="1"/>
  <c r="F84" i="3"/>
  <c r="F77" i="3"/>
  <c r="I77" i="3" s="1"/>
  <c r="F75" i="3"/>
  <c r="I75" i="3" s="1"/>
  <c r="F66" i="3"/>
  <c r="I66" i="3" s="1"/>
  <c r="F59" i="3"/>
  <c r="I59" i="3" s="1"/>
  <c r="F55" i="3"/>
  <c r="I55" i="3" s="1"/>
  <c r="F52" i="3"/>
  <c r="I52" i="3" s="1"/>
  <c r="F50" i="3"/>
  <c r="I50" i="3" s="1"/>
  <c r="F48" i="3"/>
  <c r="I48" i="3" s="1"/>
  <c r="F40" i="3"/>
  <c r="F38" i="3"/>
  <c r="F33" i="3"/>
  <c r="F26" i="3"/>
  <c r="F23" i="3"/>
  <c r="F12" i="3"/>
  <c r="I14" i="1"/>
  <c r="I13" i="1"/>
  <c r="I10" i="1"/>
  <c r="F22" i="1"/>
  <c r="H12" i="1"/>
  <c r="G12" i="1"/>
  <c r="H9" i="1"/>
  <c r="G9" i="1"/>
  <c r="F12" i="1"/>
  <c r="F9" i="1"/>
  <c r="F37" i="3" l="1"/>
  <c r="J9" i="1"/>
  <c r="J12" i="1"/>
  <c r="F96" i="3"/>
  <c r="I96" i="3" s="1"/>
  <c r="F83" i="3"/>
  <c r="I83" i="3" s="1"/>
  <c r="I84" i="3"/>
  <c r="F47" i="3"/>
  <c r="H33" i="3"/>
  <c r="J33" i="3" s="1"/>
  <c r="I34" i="3"/>
  <c r="H23" i="3"/>
  <c r="J23" i="3" s="1"/>
  <c r="I24" i="3"/>
  <c r="H20" i="3"/>
  <c r="J20" i="3" s="1"/>
  <c r="I21" i="3"/>
  <c r="F15" i="1"/>
  <c r="H15" i="1"/>
  <c r="F92" i="3"/>
  <c r="I92" i="3" s="1"/>
  <c r="I12" i="1"/>
  <c r="H37" i="3"/>
  <c r="H26" i="3"/>
  <c r="J26" i="3" s="1"/>
  <c r="G11" i="3"/>
  <c r="H12" i="3"/>
  <c r="J12" i="3" s="1"/>
  <c r="F54" i="3"/>
  <c r="I54" i="3" s="1"/>
  <c r="F11" i="3"/>
  <c r="F10" i="3" s="1"/>
  <c r="G15" i="1"/>
  <c r="I9" i="1"/>
  <c r="J15" i="1" l="1"/>
  <c r="I47" i="3"/>
  <c r="F46" i="3"/>
  <c r="I46" i="3" s="1"/>
  <c r="G10" i="3"/>
  <c r="I33" i="3"/>
  <c r="I26" i="3"/>
  <c r="I23" i="3"/>
  <c r="I20" i="3"/>
  <c r="I12" i="3"/>
  <c r="I15" i="1"/>
  <c r="H11" i="3"/>
  <c r="J11" i="3" s="1"/>
  <c r="F45" i="3" l="1"/>
  <c r="I45" i="3" s="1"/>
  <c r="H10" i="3"/>
  <c r="J10" i="3" s="1"/>
  <c r="I11" i="3"/>
  <c r="I10" i="3" l="1"/>
</calcChain>
</file>

<file path=xl/sharedStrings.xml><?xml version="1.0" encoding="utf-8"?>
<sst xmlns="http://schemas.openxmlformats.org/spreadsheetml/2006/main" count="509" uniqueCount="301">
  <si>
    <t>PRIHODI UKUPNO</t>
  </si>
  <si>
    <t>RASHODI UKUPNO</t>
  </si>
  <si>
    <t>Prihodi poslovanja</t>
  </si>
  <si>
    <t>Prihodi od prodaje nefinancijske imovine</t>
  </si>
  <si>
    <t>Rashodi poslovanja</t>
  </si>
  <si>
    <t>Rashodi za zaposlene</t>
  </si>
  <si>
    <t>Rashodi za nabavu nefinancijske imovine</t>
  </si>
  <si>
    <t>Rashodi za nabavu neproizvedene dugotrajne imovine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</si>
  <si>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</si>
  <si>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</si>
  <si>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</si>
  <si>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</si>
  <si>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</si>
  <si>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</si>
  <si>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</si>
  <si>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</si>
  <si>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</si>
  <si>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INDEKS</t>
  </si>
  <si>
    <t xml:space="preserve">IZVJEŠTAJ O PRIHODIMA I RASHODIMA PREMA EKONOMSKOJ KLASIFIKACIJI </t>
  </si>
  <si>
    <t>UKUPNI PRIHODI</t>
  </si>
  <si>
    <t>Pomoći iz inozemstva i od subjekata unutar općeg proračuna</t>
  </si>
  <si>
    <t>Prihodi od prodaje proizvoda i robe te pruženih usluga</t>
  </si>
  <si>
    <t>Prihodi od prodaje proizvoda i robe</t>
  </si>
  <si>
    <t>Prihodi od prodaje proizvedene dugotrajne imovine</t>
  </si>
  <si>
    <t>Plaće (Bruto)</t>
  </si>
  <si>
    <t>Plaće za redovan rad</t>
  </si>
  <si>
    <t>Naknade troškova zaposlenima</t>
  </si>
  <si>
    <t>Službena putovanja</t>
  </si>
  <si>
    <t>31 Vlastiti prihodi</t>
  </si>
  <si>
    <t>3 Vlastiti prihodi</t>
  </si>
  <si>
    <t>11 Opći prihodi i primici</t>
  </si>
  <si>
    <t>1 Opći prihodi i primici</t>
  </si>
  <si>
    <t>UKUPNO RASHODI</t>
  </si>
  <si>
    <t xml:space="preserve">UKUPNO PRIHODI </t>
  </si>
  <si>
    <t>IZVJEŠTAJ O PRIHODIMA I RASHODIMA PREMA IZVORIMA FINANCIRANJA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</si>
  <si>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</si>
  <si>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</si>
  <si>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</si>
  <si>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</si>
  <si>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</si>
  <si>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</si>
  <si>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UKUPNO PRIMICI</t>
  </si>
  <si>
    <t xml:space="preserve">UKUPNO IZDACI </t>
  </si>
  <si>
    <t>IZVJEŠTAJ O RASHODIMA PREMA FUNKCIJSKOJ KLASIFIKACIJI</t>
  </si>
  <si>
    <t>INDEKS**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</si>
  <si>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</si>
  <si>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</si>
  <si>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</si>
  <si>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</si>
  <si>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</si>
  <si>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</si>
  <si>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</si>
  <si>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SAŽETAK  RAČUNA PRIHODA I RASHODA I  RAČUNA FINANCIRANJA</t>
  </si>
  <si>
    <t>SAŽETAK  RAČUNA PRIHODA I RASHODA</t>
  </si>
  <si>
    <t>RAZLIKA - VIŠAK MANJAK</t>
  </si>
  <si>
    <t>SAŽETAK RAČUNA FINANCIRANJA</t>
  </si>
  <si>
    <t>PRENESENI VIŠAK/MANJAK IZ PRETHODNE GODINE</t>
  </si>
  <si>
    <t>PRIJENOS  VIŠKA/MANJKA U SLJEDEĆE RAZDOBLJE</t>
  </si>
  <si>
    <t xml:space="preserve"> RAČUN PRIHODA I RASHODA </t>
  </si>
  <si>
    <t xml:space="preserve"> RAČUN FINANCIRANJA</t>
  </si>
  <si>
    <t>IZVJEŠTAJ PO PROGRAMSKOJ KLASIFIKACIJI</t>
  </si>
  <si>
    <t>SAŽETAK  RAČUNA PRIHODA I RASHODA I  RAČUNA FINANCIRANJA  može sadržavati i dodatne podatke.</t>
  </si>
  <si>
    <t>Napomena:  Iznosi u stupcu "OSTVARENJE/IZVRŠENJE N-1." preračunavaju se iz kuna u eure prema fiksnom tečaju konverzije (1 EUR=7,53450 kuna) i po pravilima za preračunavanje i zaokruživanje.</t>
  </si>
  <si>
    <t xml:space="preserve">Napomena : "N" označava razdoblje </t>
  </si>
  <si>
    <t xml:space="preserve">* Opći i posebni dio izvještaja o izvršenju proračuna sadrži samo izvorni plan ako od donošenja proračuna nije bilo izmjena i dopuna niti izvršenih preraspodjela odnosno izvorni plan i tekući plan ako je od donošenja proračuna bilo naknadno izvršenih preraspodjela.  
Opći i posebni dio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</si>
  <si>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izvještaja ne sadrži "TEKUĆI PLAN N.", "INDEKS"("OSTVARENJE/IZVRŠENJE N."/"TEKUĆI PLAN N.") iskazuje se kao "OSTVARENJE/IZVRŠENJE N."/"IZVORNI PLAN N." ODNOSNO "REBALANS N." </t>
  </si>
  <si>
    <t>Pomoći od međunarodnih organizacija te institucija i tijela EU</t>
  </si>
  <si>
    <t>Tekuće pomoći od institucija i tijela EU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</si>
  <si>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</si>
  <si>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</si>
  <si>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</si>
  <si>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Prijenosi između proračunskih korisnika istog proračuna</t>
  </si>
  <si>
    <t>Tekući prijenosi između proračunskih korisnika istog proračuna</t>
  </si>
  <si>
    <t>Prihodi od imovine</t>
  </si>
  <si>
    <t>Prihodi od financijske imovine - kamate a vista</t>
  </si>
  <si>
    <t>Kamate na oročena sredstva</t>
  </si>
  <si>
    <t>Prihodi od administrativnih pristojbi i po posebnim propisima</t>
  </si>
  <si>
    <t>Prihodi po posebnim propisima</t>
  </si>
  <si>
    <t>Sufinanciranje cijene usluge, participacije i slično</t>
  </si>
  <si>
    <t>Prihodi od pruženih usluga</t>
  </si>
  <si>
    <t>Donacije od pravnih i fizičkih osoba izvan općeg proračuna</t>
  </si>
  <si>
    <t>Tekuće donacije  od pravnih i fizičkih osoba izvan općeg proračuna</t>
  </si>
  <si>
    <t>Kapitalne donacije  od pravnih i fizičkih osoba izvan općeg proračuna</t>
  </si>
  <si>
    <t>Prihodi iz nadležnog proračuna i od HZZO-a temeljem ugovornih obveza</t>
  </si>
  <si>
    <t>Prihodi iz proračuna za financiranje redovne djelatnosti</t>
  </si>
  <si>
    <t>Prihodi iz nadležnog proračuna za financiranje rashoda poslovanja</t>
  </si>
  <si>
    <t>Prihodi iz nadležnog proračuna za financiranje rashoda za nabavu nefinancijske imovine</t>
  </si>
  <si>
    <t>Prihodi od prodaje neproizvedene dugotrajne imovine</t>
  </si>
  <si>
    <t>Prihodi od prodaje materijalne imovine-prirodnih bogatstava</t>
  </si>
  <si>
    <t>Prihodi od prodaje postrojenja i opreme</t>
  </si>
  <si>
    <t xml:space="preserve">Ostali rashodi za zaposlene </t>
  </si>
  <si>
    <t>Doprinosi na plaće</t>
  </si>
  <si>
    <t>Doprinosi za obvezno zdravstveno osiguranje</t>
  </si>
  <si>
    <t>3212</t>
  </si>
  <si>
    <t>Naknade za prijevoz, za rad na terenu i odvojeni život</t>
  </si>
  <si>
    <t>Stručno usavršavanje</t>
  </si>
  <si>
    <t>3221</t>
  </si>
  <si>
    <t>3223</t>
  </si>
  <si>
    <t>3224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</si>
  <si>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</si>
  <si>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</si>
  <si>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</si>
  <si>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</si>
  <si>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</si>
  <si>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</si>
  <si>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Službena,radna i zaštitna odjeća i obuća</t>
  </si>
  <si>
    <t>3231</t>
  </si>
  <si>
    <t>3232</t>
  </si>
  <si>
    <t>3234</t>
  </si>
  <si>
    <t>3238</t>
  </si>
  <si>
    <t>3239</t>
  </si>
  <si>
    <t>Rashodi za usluge</t>
  </si>
  <si>
    <t>Usluge telefona, pošte i prijevoza</t>
  </si>
  <si>
    <t>Usluge tekućeg i investicijskog održavanja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</si>
  <si>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</si>
  <si>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</si>
  <si>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</si>
  <si>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</si>
  <si>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</si>
  <si>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</si>
  <si>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 xml:space="preserve">Naknade troškova osobama izvan radnog odnosa </t>
  </si>
  <si>
    <t>Ostali nespomenuti rashodi poslovanja</t>
  </si>
  <si>
    <t>Premija osiguranja</t>
  </si>
  <si>
    <t>3293</t>
  </si>
  <si>
    <t>Reprezentacija</t>
  </si>
  <si>
    <t>Članarine i norme</t>
  </si>
  <si>
    <t>Pristojbe i naknade</t>
  </si>
  <si>
    <t>3299</t>
  </si>
  <si>
    <t>3431</t>
  </si>
  <si>
    <t>Bankarske usluge i usluge platnog prometa</t>
  </si>
  <si>
    <t>Financijski rashodi</t>
  </si>
  <si>
    <t>Ostali financijski rashodi</t>
  </si>
  <si>
    <t xml:space="preserve">Ostali rashodi </t>
  </si>
  <si>
    <t>Tekuće donacije</t>
  </si>
  <si>
    <t>Tekuće donacije u naravi</t>
  </si>
  <si>
    <t>Rashodi za nabavu proizvedene dugotrajne imovine</t>
  </si>
  <si>
    <t>Postrojenja i oprema</t>
  </si>
  <si>
    <t>Uredska oprema i namještaj</t>
  </si>
  <si>
    <t>Uređaji,strojevi i oprema za ostale namjene</t>
  </si>
  <si>
    <t>Knjige, umjetnička djela i ostalie izložb.vrijednosti</t>
  </si>
  <si>
    <t>Knjige</t>
  </si>
  <si>
    <t>Škola primijenjenih umjetnosti i dizajna - Pula</t>
  </si>
  <si>
    <t>MATERIJALNI RASHODI</t>
  </si>
  <si>
    <t>SLUŽBENA PUTOVANJA</t>
  </si>
  <si>
    <t>STRUČNO USAVRŠAVANJE ZAPOSLENIKA</t>
  </si>
  <si>
    <t>UREDSKI MATERIJAL I OSTALI MATERIJALNI RASHODI</t>
  </si>
  <si>
    <t>MATERIJAL I SIROVINE</t>
  </si>
  <si>
    <t>MAT.I DIJELOVI ZA TEKUĆE I INVEST.ODRŽAVANJE</t>
  </si>
  <si>
    <t>SITNI INVENTAR I AUTO GUME</t>
  </si>
  <si>
    <t>SLUŽBENA, RADNA I ZAŠTITNA ODJEĆA I OBUĆA</t>
  </si>
  <si>
    <t>USLUGE TELEFONA, POŠTE I PRIJEVOZA</t>
  </si>
  <si>
    <t>USLUGE TEKUĆEG I INVESTICIJSKOG ODRŽAVANJA</t>
  </si>
  <si>
    <t>KOMUNALNE USLUGE</t>
  </si>
  <si>
    <t>ZAKUPNINE I NAJAMNINE</t>
  </si>
  <si>
    <t>INTELEKTUALNE I OSOBNE  USLUGE</t>
  </si>
  <si>
    <t>RAČUNALNE USLUGE</t>
  </si>
  <si>
    <t>OSTALE USLUGE</t>
  </si>
  <si>
    <t>REPREZENTACIJA</t>
  </si>
  <si>
    <t>ČLANARINE</t>
  </si>
  <si>
    <t>PRISTOJBE I NAKNADE</t>
  </si>
  <si>
    <t>OSTALI NESPOMENUTI RASHODI POSLOVANJA</t>
  </si>
  <si>
    <t>FINANCIJSKI RASHODI</t>
  </si>
  <si>
    <t>BANKARSKE USLUGE I USLUGE PLATNOG PROMETA</t>
  </si>
  <si>
    <t>NAKNADE ZA PRIJEVOZ</t>
  </si>
  <si>
    <t>ENERGIJA</t>
  </si>
  <si>
    <t>ZDRAVSTVENE I VETERINARSKE USLUGE</t>
  </si>
  <si>
    <t>PREMIJE OSIGURANJA</t>
  </si>
  <si>
    <t>NAKNADE TROŠKOVA OSOBAMA IZVAN RADNOG ODNOSA</t>
  </si>
  <si>
    <t>RASHODI ZA ZAPOSLENE</t>
  </si>
  <si>
    <t>PLAĆE ZA REDOVAN RAD</t>
  </si>
  <si>
    <t>OSTALI RASHODI ZA ZAPOSLENE</t>
  </si>
  <si>
    <t>DOPRINOSI ZA OBVEZNO ZDRAVSTVENO OSIGURANJE</t>
  </si>
  <si>
    <t>OSTALI RASHODI</t>
  </si>
  <si>
    <t>TEKUĆE DONACIJE U NARAVI</t>
  </si>
  <si>
    <t>RASHODI ZA NABAVU PROIZVEDENE DUGOTRAJNE IMOVINE</t>
  </si>
  <si>
    <t>UREDSKA OPREMA I NAMJEŠTAJ</t>
  </si>
  <si>
    <t>UREĐAJI, STROJEVI I OPREMA ZA OSTALE NAMJENE</t>
  </si>
  <si>
    <t>KNJIGE</t>
  </si>
  <si>
    <t>Nematerijalna imovina</t>
  </si>
  <si>
    <t>Ostala nematerijalna imovina</t>
  </si>
  <si>
    <t>Oprema za održavanje i zaštitu</t>
  </si>
  <si>
    <t>Prihodi od prodaje proizvoda i robe te pruženih usluga i prihodi od donacija</t>
  </si>
  <si>
    <t>11001 Nenamjenski prihodi i primici</t>
  </si>
  <si>
    <t>32400 Vlastiti prihodi srednjih škola</t>
  </si>
  <si>
    <t>4 Prihodi za posebne namjene</t>
  </si>
  <si>
    <t>47400 Prihodi za posebne namjene za srednje škole</t>
  </si>
  <si>
    <t>48007 Decentralizirana sredstva za srednje škole</t>
  </si>
  <si>
    <t>48011 Decentralizirana sredstva prethodne godine-školstvo</t>
  </si>
  <si>
    <t>5 Pomoći</t>
  </si>
  <si>
    <t>51100 Strukturni fondovi EU</t>
  </si>
  <si>
    <t>51999 Prihodi od EU projekata-ostalo</t>
  </si>
  <si>
    <t>53080 Agencija za odgoj i obrazovanje za proračunske korisnike</t>
  </si>
  <si>
    <t>53082 Ministarstvo znanosti i obrazovanja za srednje škole</t>
  </si>
  <si>
    <t>53102 Ministarstvo rada, mirovinskog sustava, obitelji i socijalne politike za proračunske korisnike</t>
  </si>
  <si>
    <t>55359 Grad Pula za proračunske korisnike</t>
  </si>
  <si>
    <t>58800 Proračunski korisnici za proračunske korisnike</t>
  </si>
  <si>
    <t>6 Donacije</t>
  </si>
  <si>
    <t>62400 Donacije za srednje škole</t>
  </si>
  <si>
    <t>09 Obrazovanje</t>
  </si>
  <si>
    <t>092 Srednjoškolsko obrazovanje</t>
  </si>
  <si>
    <t>0922 Više srednjoškolsko obrazovanje</t>
  </si>
  <si>
    <t>PROGRAM 2201</t>
  </si>
  <si>
    <t>REDOVNA DJELATNOST SREDNJIH ŠKOLA - MINIMALNI STANDARD</t>
  </si>
  <si>
    <t>Aktivnost A220101</t>
  </si>
  <si>
    <t>MATERIJALNI RASHODI SŠ PO KRITERIJIMA</t>
  </si>
  <si>
    <t>Izvor financiranja 48007</t>
  </si>
  <si>
    <t>Decentralizirana sredstva za srednje škole</t>
  </si>
  <si>
    <t>Aktivnost A220102</t>
  </si>
  <si>
    <t>MATERIJALNI RASHODI SŠ PO STVARNOM TROŠKU</t>
  </si>
  <si>
    <t>Aktivnost A220103</t>
  </si>
  <si>
    <t>MATERIJALNI RASHODI SŠ - DRUGI IZVORI</t>
  </si>
  <si>
    <t>Izvor financiranja 32400</t>
  </si>
  <si>
    <t>Vlastiti prihodi srednjih škola</t>
  </si>
  <si>
    <t>Izvor financiranja 47400</t>
  </si>
  <si>
    <t>Prihodi za posebne namjene za srednje škole</t>
  </si>
  <si>
    <t>Izvor financiranja 62400</t>
  </si>
  <si>
    <t xml:space="preserve">Donacije za srednje škole </t>
  </si>
  <si>
    <t>Aktivnost A220104</t>
  </si>
  <si>
    <t>PLAĆE I DRUGI RASHODI ZA ZAPOSLENE SREDNJIH ŠKOLA</t>
  </si>
  <si>
    <t>Izvor financiranja 53082</t>
  </si>
  <si>
    <t>Ministarstvo znanosti i obrazovanja za srednje škole</t>
  </si>
  <si>
    <t>PROGRAM 2301</t>
  </si>
  <si>
    <t>PROGRAMI OBRAZOVANJA IZNAD STANDARDA</t>
  </si>
  <si>
    <t>Aktivnost A230102</t>
  </si>
  <si>
    <t>ŽUPANIJSKA NATJECANJA</t>
  </si>
  <si>
    <t>Aktivnost A230143</t>
  </si>
  <si>
    <t>IZLOŽBA UČENIČKIH RADOVA</t>
  </si>
  <si>
    <t>Izvor financiranja 55359</t>
  </si>
  <si>
    <t>Grad Pula za proračunske korisnike</t>
  </si>
  <si>
    <t>Aktivnost A230162</t>
  </si>
  <si>
    <t>NAKNADA ZA ŽUPANIJSKO STRUČNO VIJEĆE</t>
  </si>
  <si>
    <t>Izvor financiranja 53080</t>
  </si>
  <si>
    <t>Agencija za odgoj i obrazovanje za proračunske korisnike</t>
  </si>
  <si>
    <t>Aktivnost A230184</t>
  </si>
  <si>
    <t>ZAVIČAJNA NASTAVA</t>
  </si>
  <si>
    <t>Izvor financiranja 11001</t>
  </si>
  <si>
    <t>Nenamjenski prihodi i primici</t>
  </si>
  <si>
    <t>Aktivnost A230209</t>
  </si>
  <si>
    <t>MENSTRUALNE I HIGIJENSKE POTREPŠTINE</t>
  </si>
  <si>
    <t>Izvor financiranja 53102</t>
  </si>
  <si>
    <t>Ministarstvo rada, mirovinskog sustava, obitelji i socijalne politike za proračunske korisnike</t>
  </si>
  <si>
    <t>PROGRAM 2402</t>
  </si>
  <si>
    <t>INVESTICIJSKO ODRŽAVANJE SREDNJIH ŠKOLA</t>
  </si>
  <si>
    <t>Aktivnost A240201</t>
  </si>
  <si>
    <t>INVESTICIJSKO ODRŽAVANJE SŠ - MINIMALNI STANDARD</t>
  </si>
  <si>
    <t>PROGRAM 2406</t>
  </si>
  <si>
    <t>OPREMANJE U SREDNJIM ŠKOLAMA</t>
  </si>
  <si>
    <t>Kapitalni projekt K240601</t>
  </si>
  <si>
    <t>ŠKOLSKI NAMJEŠTAJ I OPREMA</t>
  </si>
  <si>
    <t>Kapitalni projekt K240602</t>
  </si>
  <si>
    <t>OPREMANJE BIBLIOTEKE</t>
  </si>
  <si>
    <t>48008 Decentralizirana sredstva za kapitalno srednje škole</t>
  </si>
  <si>
    <t>Izvor financiranja 48008</t>
  </si>
  <si>
    <t>Decentralizirana sredstva za kapitalno za srednje škole</t>
  </si>
  <si>
    <t>UR.BROJ: 2168-16-2</t>
  </si>
  <si>
    <t>Predsjednica Školskog odbora</t>
  </si>
  <si>
    <t>Jasminka Brlas, prof.</t>
  </si>
  <si>
    <t>UR.BROJ: 2168-16-3</t>
  </si>
  <si>
    <t>UR.BROJ: 2168-16-4</t>
  </si>
  <si>
    <t>UR.BROJ: 2168-16-5</t>
  </si>
  <si>
    <t>UR.BROJ: 2168-16-6</t>
  </si>
  <si>
    <t>UR.BROJ: 2168-16-7</t>
  </si>
  <si>
    <t>UR.BROJ: 2168-16-8</t>
  </si>
  <si>
    <t>IZVORNI PLAN ILI REBALANS 2024.</t>
  </si>
  <si>
    <t>OSTVARENJE/IZVRŠENJE 
1-6/2024.</t>
  </si>
  <si>
    <t>OSTVARENJE/ IZVRŠENJE 1-6/2024</t>
  </si>
  <si>
    <t>OSTVARENJE/ IZVRŠENJE 1-6/2023</t>
  </si>
  <si>
    <t>OSTVARENJE/IZVRŠENJE 
1-6/2023.</t>
  </si>
  <si>
    <t>IZVRŠENJE 
1-6/2023.</t>
  </si>
  <si>
    <t>IZVRŠENJE 
1-6/2024.</t>
  </si>
  <si>
    <t xml:space="preserve"> IZVRŠENJE 1-6/2024.</t>
  </si>
  <si>
    <t>POLUGODIŠNJI IZVJEŠTAJ O IZVRŠENJU FINANCIJSKOG PLANA ŠKOLE PRIMIJENJENIH UMJETNOSTI I DIZAJNA - PULA ZA 2024. GODINU</t>
  </si>
  <si>
    <t>5=4/2*100</t>
  </si>
  <si>
    <t>6=4/3*100</t>
  </si>
  <si>
    <t>4=3/2*100</t>
  </si>
  <si>
    <t>51700 Prihodi za EU projekte iz ERASMUS+</t>
  </si>
  <si>
    <t>Aktivnost A230101</t>
  </si>
  <si>
    <t>MATERIJALNI TROŠKOVI IZNAD STANDARDA</t>
  </si>
  <si>
    <t>Aktivnost A230104</t>
  </si>
  <si>
    <t>POMOĆNICI U NASTAVI</t>
  </si>
  <si>
    <t>Aktivnost A230115</t>
  </si>
  <si>
    <t>OSTALI PROGRAMI I PROJEKTI</t>
  </si>
  <si>
    <t>NAKNADE GRAĐANIMA I KUĆANSTVIMA NA TEMELJU OSIGURANJA I DRUGE NAKNADE</t>
  </si>
  <si>
    <t>PROGRAM 2302</t>
  </si>
  <si>
    <t>Aktivnost A230214</t>
  </si>
  <si>
    <t>IZMJENA NAZIVA ŠKOLA (DVOJEZIČNOST)</t>
  </si>
  <si>
    <t>PROGRAM 9213</t>
  </si>
  <si>
    <t>EU PROJEKTI U ŠKOLSTVU</t>
  </si>
  <si>
    <t>Tekući projekt T921301</t>
  </si>
  <si>
    <t>ERASMUS+</t>
  </si>
  <si>
    <t>Izvor financiranja 51700</t>
  </si>
  <si>
    <t>Prihodi za EU projekte iz ERASMUS+</t>
  </si>
  <si>
    <t>REZULTAT POSLOVANJA (MANJAK)</t>
  </si>
  <si>
    <t>Ostale naknade građanima i kućanstvima iz proračuna</t>
  </si>
  <si>
    <t>Naknade građanima i kućanstvima u naravi</t>
  </si>
  <si>
    <t>NAKNADE GRAĐANIMA I KUĆANSTVIMA U NARAVI</t>
  </si>
  <si>
    <t>MANJAK PRIHODA POSLOVANJA</t>
  </si>
  <si>
    <t>OPREMA ZA ODRŽAVANJE I ZAŠTITU</t>
  </si>
  <si>
    <t>Naknade građanima i kućanstvima na temelju osiguranja i druge naknade</t>
  </si>
  <si>
    <t>KLASA: 400-03/24-01/2</t>
  </si>
  <si>
    <t>Pula, 17. srpnja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</si>
</sst>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1A]#,##0.00;\-\ #,##0.00"/>
  </numFmts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4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1" fillId="3" borderId="1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14" fillId="2" borderId="3" xfId="0" applyNumberFormat="1" applyFont="1" applyFill="1" applyBorder="1" applyAlignment="1" applyProtection="1">
      <alignment horizontal="center" vertical="center" wrapText="1"/>
    </xf>
    <xf numFmtId="0" fontId="14" fillId="0" borderId="3" xfId="0" quotePrefix="1" applyNumberFormat="1" applyFont="1" applyFill="1" applyBorder="1" applyAlignment="1" applyProtection="1">
      <alignment horizontal="center" vertical="center" wrapText="1"/>
    </xf>
    <xf numFmtId="0" fontId="15" fillId="0" borderId="0" xfId="0" applyFont="1"/>
    <xf numFmtId="0" fontId="0" fillId="0" borderId="3" xfId="0" applyBorder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NumberFormat="1" applyFont="1" applyFill="1" applyBorder="1" applyAlignment="1" applyProtection="1">
      <alignment horizontal="left" vertical="center" wrapText="1" indent="1"/>
    </xf>
    <xf numFmtId="0" fontId="10" fillId="2" borderId="3" xfId="0" quotePrefix="1" applyFont="1" applyFill="1" applyBorder="1" applyAlignment="1">
      <alignment horizontal="left" vertical="center" wrapText="1" indent="1"/>
    </xf>
    <xf numFmtId="0" fontId="1" fillId="0" borderId="0" xfId="0" applyFont="1"/>
    <xf numFmtId="0" fontId="9" fillId="3" borderId="2" xfId="0" applyNumberFormat="1" applyFont="1" applyFill="1" applyBorder="1" applyAlignment="1" applyProtection="1">
      <alignment vertical="center"/>
    </xf>
    <xf numFmtId="0" fontId="0" fillId="3" borderId="0" xfId="0" applyFill="1"/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14" fillId="3" borderId="3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vertical="center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0" fillId="2" borderId="0" xfId="0" applyFill="1"/>
    <xf numFmtId="0" fontId="3" fillId="2" borderId="0" xfId="0" applyNumberFormat="1" applyFont="1" applyFill="1" applyBorder="1" applyAlignment="1" applyProtection="1">
      <alignment vertical="center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12" fillId="2" borderId="0" xfId="0" applyFont="1" applyFill="1" applyAlignment="1">
      <alignment wrapText="1"/>
    </xf>
    <xf numFmtId="0" fontId="1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7" fillId="2" borderId="0" xfId="0" quotePrefix="1" applyNumberFormat="1" applyFont="1" applyFill="1" applyBorder="1" applyAlignment="1" applyProtection="1">
      <alignment horizontal="left" wrapText="1"/>
    </xf>
    <xf numFmtId="0" fontId="8" fillId="2" borderId="0" xfId="0" applyNumberFormat="1" applyFont="1" applyFill="1" applyBorder="1" applyAlignment="1" applyProtection="1">
      <alignment wrapText="1"/>
    </xf>
    <xf numFmtId="3" fontId="5" fillId="2" borderId="0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4" fillId="2" borderId="0" xfId="0" applyNumberFormat="1" applyFont="1" applyFill="1" applyBorder="1" applyAlignment="1" applyProtection="1">
      <alignment horizontal="center" vertical="center" wrapText="1"/>
    </xf>
    <xf numFmtId="4" fontId="3" fillId="2" borderId="0" xfId="0" applyNumberFormat="1" applyFont="1" applyFill="1" applyBorder="1" applyAlignment="1" applyProtection="1"/>
    <xf numFmtId="4" fontId="6" fillId="2" borderId="3" xfId="0" applyNumberFormat="1" applyFont="1" applyFill="1" applyBorder="1" applyAlignment="1" applyProtection="1">
      <alignment horizontal="center" vertical="center" wrapText="1"/>
    </xf>
    <xf numFmtId="3" fontId="14" fillId="2" borderId="3" xfId="0" applyNumberFormat="1" applyFont="1" applyFill="1" applyBorder="1" applyAlignment="1" applyProtection="1">
      <alignment horizontal="center" vertical="center" wrapText="1"/>
    </xf>
    <xf numFmtId="4" fontId="20" fillId="2" borderId="0" xfId="0" applyNumberFormat="1" applyFont="1" applyFill="1" applyBorder="1" applyAlignment="1" applyProtection="1">
      <alignment horizontal="center" vertical="center" wrapText="1"/>
    </xf>
    <xf numFmtId="3" fontId="21" fillId="0" borderId="3" xfId="0" quotePrefix="1" applyNumberFormat="1" applyFont="1" applyFill="1" applyBorder="1" applyAlignment="1" applyProtection="1">
      <alignment horizontal="center" vertical="center" wrapText="1"/>
    </xf>
    <xf numFmtId="4" fontId="11" fillId="0" borderId="3" xfId="0" applyNumberFormat="1" applyFont="1" applyBorder="1" applyAlignment="1">
      <alignment horizontal="right"/>
    </xf>
    <xf numFmtId="4" fontId="11" fillId="3" borderId="3" xfId="0" applyNumberFormat="1" applyFont="1" applyFill="1" applyBorder="1" applyAlignment="1">
      <alignment horizontal="right"/>
    </xf>
    <xf numFmtId="0" fontId="1" fillId="0" borderId="0" xfId="0" applyFont="1" applyAlignment="1">
      <alignment horizontal="left" vertical="center"/>
    </xf>
    <xf numFmtId="0" fontId="6" fillId="2" borderId="1" xfId="0" applyNumberFormat="1" applyFont="1" applyFill="1" applyBorder="1" applyAlignment="1" applyProtection="1">
      <alignment vertical="center" wrapText="1"/>
    </xf>
    <xf numFmtId="0" fontId="6" fillId="2" borderId="2" xfId="0" applyNumberFormat="1" applyFont="1" applyFill="1" applyBorder="1" applyAlignment="1" applyProtection="1">
      <alignment vertical="center" wrapText="1"/>
    </xf>
    <xf numFmtId="0" fontId="6" fillId="2" borderId="4" xfId="0" applyNumberFormat="1" applyFont="1" applyFill="1" applyBorder="1" applyAlignment="1" applyProtection="1">
      <alignment vertical="center" wrapText="1"/>
    </xf>
    <xf numFmtId="0" fontId="16" fillId="5" borderId="1" xfId="0" applyFont="1" applyFill="1" applyBorder="1" applyAlignment="1" applyProtection="1">
      <alignment vertical="center" wrapText="1" readingOrder="1"/>
      <protection locked="0"/>
    </xf>
    <xf numFmtId="0" fontId="16" fillId="5" borderId="2" xfId="0" applyFont="1" applyFill="1" applyBorder="1" applyAlignment="1" applyProtection="1">
      <alignment vertical="center" wrapText="1" readingOrder="1"/>
      <protection locked="0"/>
    </xf>
    <xf numFmtId="0" fontId="16" fillId="5" borderId="4" xfId="0" applyFont="1" applyFill="1" applyBorder="1" applyAlignment="1" applyProtection="1">
      <alignment vertical="center" wrapText="1" readingOrder="1"/>
      <protection locked="0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11" fillId="0" borderId="3" xfId="0" applyNumberFormat="1" applyFont="1" applyFill="1" applyBorder="1" applyAlignment="1">
      <alignment horizontal="right"/>
    </xf>
    <xf numFmtId="0" fontId="9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22" fillId="4" borderId="3" xfId="0" applyFont="1" applyFill="1" applyBorder="1" applyAlignment="1">
      <alignment vertical="center" wrapText="1"/>
    </xf>
    <xf numFmtId="0" fontId="23" fillId="4" borderId="3" xfId="0" applyFont="1" applyFill="1" applyBorder="1" applyAlignment="1">
      <alignment vertical="center" wrapText="1"/>
    </xf>
    <xf numFmtId="3" fontId="9" fillId="0" borderId="3" xfId="0" applyNumberFormat="1" applyFont="1" applyBorder="1" applyAlignment="1">
      <alignment horizontal="left" vertical="center" wrapText="1"/>
    </xf>
    <xf numFmtId="3" fontId="11" fillId="0" borderId="3" xfId="0" applyNumberFormat="1" applyFont="1" applyBorder="1" applyAlignment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4" fontId="6" fillId="2" borderId="4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9" fillId="2" borderId="3" xfId="0" applyNumberFormat="1" applyFont="1" applyFill="1" applyBorder="1" applyAlignment="1">
      <alignment horizontal="right"/>
    </xf>
    <xf numFmtId="4" fontId="11" fillId="2" borderId="3" xfId="0" applyNumberFormat="1" applyFont="1" applyFill="1" applyBorder="1" applyAlignment="1">
      <alignment horizontal="right"/>
    </xf>
    <xf numFmtId="4" fontId="11" fillId="2" borderId="4" xfId="0" applyNumberFormat="1" applyFont="1" applyFill="1" applyBorder="1" applyAlignment="1">
      <alignment horizontal="right"/>
    </xf>
    <xf numFmtId="4" fontId="9" fillId="2" borderId="4" xfId="0" applyNumberFormat="1" applyFont="1" applyFill="1" applyBorder="1" applyAlignment="1">
      <alignment horizontal="right"/>
    </xf>
    <xf numFmtId="0" fontId="6" fillId="2" borderId="4" xfId="0" applyFont="1" applyFill="1" applyBorder="1" applyAlignment="1">
      <alignment horizontal="left" vertical="center" wrapText="1"/>
    </xf>
    <xf numFmtId="0" fontId="24" fillId="2" borderId="4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11" fillId="0" borderId="3" xfId="0" applyFont="1" applyBorder="1" applyAlignment="1" applyProtection="1">
      <alignment horizontal="left" vertical="center" wrapText="1" readingOrder="1"/>
      <protection locked="0"/>
    </xf>
    <xf numFmtId="0" fontId="9" fillId="0" borderId="3" xfId="0" applyFont="1" applyBorder="1" applyAlignment="1" applyProtection="1">
      <alignment horizontal="left" vertical="center" wrapText="1" readingOrder="1"/>
      <protection locked="0"/>
    </xf>
    <xf numFmtId="0" fontId="0" fillId="0" borderId="0" xfId="0" applyFont="1"/>
    <xf numFmtId="4" fontId="3" fillId="2" borderId="3" xfId="0" applyNumberFormat="1" applyFont="1" applyFill="1" applyBorder="1" applyAlignment="1">
      <alignment horizontal="left" vertical="center"/>
    </xf>
    <xf numFmtId="4" fontId="6" fillId="2" borderId="3" xfId="0" applyNumberFormat="1" applyFont="1" applyFill="1" applyBorder="1" applyAlignment="1">
      <alignment horizontal="left" vertical="center"/>
    </xf>
    <xf numFmtId="4" fontId="3" fillId="2" borderId="4" xfId="0" applyNumberFormat="1" applyFont="1" applyFill="1" applyBorder="1" applyAlignment="1">
      <alignment horizontal="right" vertical="center"/>
    </xf>
    <xf numFmtId="4" fontId="3" fillId="2" borderId="3" xfId="0" applyNumberFormat="1" applyFont="1" applyFill="1" applyBorder="1" applyAlignment="1">
      <alignment horizontal="right" vertical="center"/>
    </xf>
    <xf numFmtId="4" fontId="6" fillId="2" borderId="4" xfId="0" applyNumberFormat="1" applyFont="1" applyFill="1" applyBorder="1" applyAlignment="1">
      <alignment horizontal="right" vertical="center"/>
    </xf>
    <xf numFmtId="4" fontId="6" fillId="2" borderId="3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left" vertical="top" wrapText="1"/>
    </xf>
    <xf numFmtId="4" fontId="25" fillId="0" borderId="3" xfId="0" applyNumberFormat="1" applyFont="1" applyBorder="1"/>
    <xf numFmtId="4" fontId="26" fillId="0" borderId="3" xfId="0" applyNumberFormat="1" applyFont="1" applyBorder="1"/>
    <xf numFmtId="0" fontId="25" fillId="0" borderId="0" xfId="0" applyFont="1"/>
    <xf numFmtId="0" fontId="11" fillId="0" borderId="7" xfId="0" applyFont="1" applyBorder="1" applyAlignment="1" applyProtection="1">
      <alignment horizontal="center" vertical="center" wrapText="1" readingOrder="1"/>
      <protection locked="0"/>
    </xf>
    <xf numFmtId="164" fontId="11" fillId="0" borderId="7" xfId="0" applyNumberFormat="1" applyFont="1" applyBorder="1" applyAlignment="1" applyProtection="1">
      <alignment vertical="center" wrapText="1" readingOrder="1"/>
      <protection locked="0"/>
    </xf>
    <xf numFmtId="0" fontId="24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24" fillId="2" borderId="4" xfId="0" applyFont="1" applyFill="1" applyBorder="1" applyAlignment="1">
      <alignment horizontal="left" vertical="center" wrapText="1"/>
    </xf>
    <xf numFmtId="4" fontId="9" fillId="2" borderId="4" xfId="0" applyNumberFormat="1" applyFont="1" applyFill="1" applyBorder="1" applyAlignment="1">
      <alignment horizontal="right" vertical="center"/>
    </xf>
    <xf numFmtId="4" fontId="11" fillId="2" borderId="4" xfId="0" applyNumberFormat="1" applyFont="1" applyFill="1" applyBorder="1" applyAlignment="1">
      <alignment horizontal="right" vertical="center"/>
    </xf>
    <xf numFmtId="0" fontId="11" fillId="0" borderId="4" xfId="0" applyFont="1" applyBorder="1" applyAlignment="1" applyProtection="1">
      <alignment horizontal="left" vertical="center" wrapText="1" readingOrder="1"/>
      <protection locked="0"/>
    </xf>
    <xf numFmtId="0" fontId="27" fillId="0" borderId="0" xfId="0" applyFont="1"/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wrapText="1"/>
    </xf>
    <xf numFmtId="0" fontId="3" fillId="0" borderId="0" xfId="0" applyNumberFormat="1" applyFont="1" applyFill="1" applyBorder="1" applyAlignment="1" applyProtection="1">
      <alignment wrapText="1"/>
    </xf>
    <xf numFmtId="0" fontId="6" fillId="3" borderId="3" xfId="0" applyNumberFormat="1" applyFont="1" applyFill="1" applyBorder="1" applyAlignment="1" applyProtection="1">
      <alignment horizontal="center" wrapText="1"/>
    </xf>
    <xf numFmtId="4" fontId="11" fillId="0" borderId="4" xfId="0" applyNumberFormat="1" applyFont="1" applyBorder="1" applyAlignment="1">
      <alignment horizontal="right" wrapText="1"/>
    </xf>
    <xf numFmtId="4" fontId="6" fillId="0" borderId="4" xfId="0" applyNumberFormat="1" applyFont="1" applyBorder="1" applyAlignment="1">
      <alignment horizontal="right" wrapText="1"/>
    </xf>
    <xf numFmtId="4" fontId="1" fillId="0" borderId="3" xfId="0" applyNumberFormat="1" applyFont="1" applyBorder="1" applyAlignment="1"/>
    <xf numFmtId="4" fontId="6" fillId="0" borderId="3" xfId="0" applyNumberFormat="1" applyFont="1" applyBorder="1" applyAlignment="1">
      <alignment horizontal="right" wrapText="1"/>
    </xf>
    <xf numFmtId="4" fontId="9" fillId="2" borderId="3" xfId="0" quotePrefix="1" applyNumberFormat="1" applyFont="1" applyFill="1" applyBorder="1" applyAlignment="1">
      <alignment horizontal="right" wrapText="1"/>
    </xf>
    <xf numFmtId="4" fontId="9" fillId="2" borderId="3" xfId="0" applyNumberFormat="1" applyFont="1" applyFill="1" applyBorder="1" applyAlignment="1">
      <alignment horizontal="right" wrapText="1"/>
    </xf>
    <xf numFmtId="4" fontId="11" fillId="0" borderId="3" xfId="0" applyNumberFormat="1" applyFont="1" applyBorder="1" applyAlignment="1">
      <alignment horizontal="right" wrapText="1"/>
    </xf>
    <xf numFmtId="0" fontId="25" fillId="0" borderId="0" xfId="0" applyFont="1" applyAlignment="1"/>
    <xf numFmtId="4" fontId="0" fillId="0" borderId="3" xfId="0" applyNumberFormat="1" applyFont="1" applyBorder="1" applyAlignment="1"/>
    <xf numFmtId="0" fontId="0" fillId="0" borderId="3" xfId="0" applyFont="1" applyBorder="1" applyAlignment="1"/>
    <xf numFmtId="0" fontId="0" fillId="0" borderId="0" xfId="0" applyFont="1" applyAlignment="1"/>
    <xf numFmtId="4" fontId="9" fillId="0" borderId="3" xfId="0" applyNumberFormat="1" applyFont="1" applyBorder="1"/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vertical="center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8" fillId="2" borderId="5" xfId="0" applyNumberFormat="1" applyFont="1" applyFill="1" applyBorder="1" applyAlignment="1" applyProtection="1">
      <alignment horizontal="left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1" fillId="0" borderId="1" xfId="0" quotePrefix="1" applyFont="1" applyFill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top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17" fillId="2" borderId="0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7" fillId="2" borderId="0" xfId="0" quotePrefix="1" applyNumberFormat="1" applyFont="1" applyFill="1" applyBorder="1" applyAlignment="1" applyProtection="1">
      <alignment horizontal="left" wrapText="1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Alignment="1">
      <alignment horizontal="left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24" fillId="2" borderId="1" xfId="0" applyFont="1" applyFill="1" applyBorder="1" applyAlignment="1">
      <alignment horizontal="left" vertical="center" wrapText="1"/>
    </xf>
    <xf numFmtId="0" fontId="24" fillId="2" borderId="2" xfId="0" applyFont="1" applyFill="1" applyBorder="1" applyAlignment="1">
      <alignment horizontal="left" vertical="center" wrapText="1"/>
    </xf>
    <xf numFmtId="0" fontId="24" fillId="2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wrapText="1"/>
    </xf>
    <xf numFmtId="0" fontId="19" fillId="0" borderId="0" xfId="0" applyFont="1" applyAlignment="1">
      <alignment horizontal="center"/>
    </xf>
    <xf numFmtId="0" fontId="14" fillId="3" borderId="1" xfId="0" applyNumberFormat="1" applyFont="1" applyFill="1" applyBorder="1" applyAlignment="1" applyProtection="1">
      <alignment horizontal="center" vertical="center" wrapText="1"/>
    </xf>
    <xf numFmtId="0" fontId="14" fillId="3" borderId="2" xfId="0" applyNumberFormat="1" applyFont="1" applyFill="1" applyBorder="1" applyAlignment="1" applyProtection="1">
      <alignment horizontal="center" vertical="center" wrapText="1"/>
    </xf>
    <xf numFmtId="0" fontId="14" fillId="3" borderId="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36"/>
  <sheetViews>
    <sheetView tabSelected="1" zoomScaleNormal="100" workbookViewId="0">
      <selection sqref="A1:J1"/>
    </sheetView>
  </sheetViews>
  <sheetFormatPr defaultRowHeight="15" x14ac:dyDescent="0.25"/>
  <cols>
    <col min="5" max="8" width="25.28515625" customWidth="1"/>
    <col min="9" max="10" width="15.7109375" customWidth="1"/>
  </cols>
  <sheetData>
    <row r="1" spans="1:10" ht="42" customHeight="1" x14ac:dyDescent="0.25">
      <c r="A1" s="128" t="s">
        <v>271</v>
      </c>
      <c r="B1" s="128"/>
      <c r="C1" s="128"/>
      <c r="D1" s="128"/>
      <c r="E1" s="128"/>
      <c r="F1" s="128"/>
      <c r="G1" s="128"/>
      <c r="H1" s="128"/>
      <c r="I1" s="128"/>
      <c r="J1" s="128"/>
    </row>
    <row r="2" spans="1:10" ht="15.75" customHeight="1" x14ac:dyDescent="0.25">
      <c r="A2" s="128" t="s">
        <v>13</v>
      </c>
      <c r="B2" s="128"/>
      <c r="C2" s="128"/>
      <c r="D2" s="128"/>
      <c r="E2" s="128"/>
      <c r="F2" s="128"/>
      <c r="G2" s="128"/>
      <c r="H2" s="128"/>
      <c r="I2" s="128"/>
      <c r="J2" s="128"/>
    </row>
    <row r="3" spans="1:10" ht="6.75" customHeight="1" x14ac:dyDescent="0.25">
      <c r="A3" s="147"/>
      <c r="B3" s="147"/>
      <c r="C3" s="147"/>
      <c r="D3" s="34"/>
      <c r="E3" s="34"/>
      <c r="F3" s="34"/>
      <c r="G3" s="34"/>
      <c r="H3" s="36"/>
      <c r="I3" s="36"/>
      <c r="J3" s="35"/>
    </row>
    <row r="4" spans="1:10" ht="18" customHeight="1" x14ac:dyDescent="0.25">
      <c r="A4" s="128" t="s">
        <v>52</v>
      </c>
      <c r="B4" s="128"/>
      <c r="C4" s="128"/>
      <c r="D4" s="128"/>
      <c r="E4" s="128"/>
      <c r="F4" s="128"/>
      <c r="G4" s="128"/>
      <c r="H4" s="128"/>
      <c r="I4" s="128"/>
      <c r="J4" s="128"/>
    </row>
    <row r="5" spans="1:10" ht="18" customHeight="1" x14ac:dyDescent="0.25">
      <c r="A5" s="37"/>
      <c r="B5" s="38"/>
      <c r="C5" s="38"/>
      <c r="D5" s="38"/>
      <c r="E5" s="38"/>
      <c r="F5" s="38"/>
      <c r="G5" s="38"/>
      <c r="H5" s="38"/>
      <c r="I5" s="38"/>
      <c r="J5" s="35"/>
    </row>
    <row r="6" spans="1:10" x14ac:dyDescent="0.25">
      <c r="A6" s="139" t="s">
        <v>53</v>
      </c>
      <c r="B6" s="139"/>
      <c r="C6" s="139"/>
      <c r="D6" s="139"/>
      <c r="E6" s="139"/>
      <c r="F6" s="39"/>
      <c r="G6" s="39"/>
      <c r="H6" s="39"/>
      <c r="I6" s="40"/>
      <c r="J6" s="35"/>
    </row>
    <row r="7" spans="1:10" ht="25.5" x14ac:dyDescent="0.25">
      <c r="A7" s="140" t="s">
        <v>8</v>
      </c>
      <c r="B7" s="141"/>
      <c r="C7" s="141"/>
      <c r="D7" s="141"/>
      <c r="E7" s="142"/>
      <c r="F7" s="103" t="s">
        <v>266</v>
      </c>
      <c r="G7" s="1" t="s">
        <v>263</v>
      </c>
      <c r="H7" s="103" t="s">
        <v>265</v>
      </c>
      <c r="I7" s="1" t="s">
        <v>17</v>
      </c>
      <c r="J7" s="1" t="s">
        <v>44</v>
      </c>
    </row>
    <row r="8" spans="1:10" s="22" customFormat="1" ht="11.25" x14ac:dyDescent="0.2">
      <c r="A8" s="133">
        <v>1</v>
      </c>
      <c r="B8" s="133"/>
      <c r="C8" s="133"/>
      <c r="D8" s="133"/>
      <c r="E8" s="134"/>
      <c r="F8" s="21">
        <v>2</v>
      </c>
      <c r="G8" s="20">
        <v>3</v>
      </c>
      <c r="H8" s="20">
        <v>4</v>
      </c>
      <c r="I8" s="20" t="s">
        <v>272</v>
      </c>
      <c r="J8" s="20" t="s">
        <v>273</v>
      </c>
    </row>
    <row r="9" spans="1:10" x14ac:dyDescent="0.25">
      <c r="A9" s="135" t="s">
        <v>0</v>
      </c>
      <c r="B9" s="136"/>
      <c r="C9" s="136"/>
      <c r="D9" s="136"/>
      <c r="E9" s="137"/>
      <c r="F9" s="55">
        <f>SUM(F10:F11)</f>
        <v>323238.11</v>
      </c>
      <c r="G9" s="45">
        <f t="shared" ref="G9:H9" si="0">SUM(G10:G11)</f>
        <v>803611.21</v>
      </c>
      <c r="H9" s="45">
        <f t="shared" si="0"/>
        <v>399710.6</v>
      </c>
      <c r="I9" s="45">
        <f>SUM(H9/F9*100)</f>
        <v>123.65825304448165</v>
      </c>
      <c r="J9" s="45">
        <f t="shared" ref="J9:J15" si="1">SUM(H9/G9*100)</f>
        <v>49.739301172764868</v>
      </c>
    </row>
    <row r="10" spans="1:10" x14ac:dyDescent="0.25">
      <c r="A10" s="138" t="s">
        <v>45</v>
      </c>
      <c r="B10" s="130"/>
      <c r="C10" s="130"/>
      <c r="D10" s="130"/>
      <c r="E10" s="132"/>
      <c r="F10" s="104">
        <v>323238.11</v>
      </c>
      <c r="G10" s="66">
        <v>803611.21</v>
      </c>
      <c r="H10" s="46">
        <v>399710.6</v>
      </c>
      <c r="I10" s="46">
        <f>SUM(H10/F10*100)</f>
        <v>123.65825304448165</v>
      </c>
      <c r="J10" s="46">
        <f t="shared" si="1"/>
        <v>49.739301172764868</v>
      </c>
    </row>
    <row r="11" spans="1:10" x14ac:dyDescent="0.25">
      <c r="A11" s="143" t="s">
        <v>50</v>
      </c>
      <c r="B11" s="132"/>
      <c r="C11" s="132"/>
      <c r="D11" s="132"/>
      <c r="E11" s="132"/>
      <c r="F11" s="66">
        <v>0</v>
      </c>
      <c r="G11" s="66">
        <v>0</v>
      </c>
      <c r="H11" s="46">
        <v>0</v>
      </c>
      <c r="I11" s="46">
        <v>0</v>
      </c>
      <c r="J11" s="46">
        <v>0</v>
      </c>
    </row>
    <row r="12" spans="1:10" x14ac:dyDescent="0.25">
      <c r="A12" s="16" t="s">
        <v>1</v>
      </c>
      <c r="B12" s="28"/>
      <c r="C12" s="28"/>
      <c r="D12" s="28"/>
      <c r="E12" s="28"/>
      <c r="F12" s="55">
        <f>SUM(F13:F14)</f>
        <v>326476.96000000002</v>
      </c>
      <c r="G12" s="45">
        <f t="shared" ref="G12:H12" si="2">SUM(G13:G14)</f>
        <v>815631.13</v>
      </c>
      <c r="H12" s="45">
        <f t="shared" si="2"/>
        <v>397266.18000000005</v>
      </c>
      <c r="I12" s="45">
        <f>SUM(H12/F12*100)</f>
        <v>121.68276131951241</v>
      </c>
      <c r="J12" s="45">
        <f t="shared" si="1"/>
        <v>48.706598533089348</v>
      </c>
    </row>
    <row r="13" spans="1:10" x14ac:dyDescent="0.25">
      <c r="A13" s="129" t="s">
        <v>46</v>
      </c>
      <c r="B13" s="130"/>
      <c r="C13" s="130"/>
      <c r="D13" s="130"/>
      <c r="E13" s="130"/>
      <c r="F13" s="104">
        <v>326323.51</v>
      </c>
      <c r="G13" s="66">
        <v>802351.63</v>
      </c>
      <c r="H13" s="46">
        <v>391372.03</v>
      </c>
      <c r="I13" s="46">
        <f>SUM(H13/F13*100)</f>
        <v>119.93375224481989</v>
      </c>
      <c r="J13" s="46">
        <f t="shared" si="1"/>
        <v>48.77811864107511</v>
      </c>
    </row>
    <row r="14" spans="1:10" x14ac:dyDescent="0.25">
      <c r="A14" s="131" t="s">
        <v>47</v>
      </c>
      <c r="B14" s="132"/>
      <c r="C14" s="132"/>
      <c r="D14" s="132"/>
      <c r="E14" s="132"/>
      <c r="F14" s="104">
        <v>153.44999999999999</v>
      </c>
      <c r="G14" s="54">
        <v>13279.5</v>
      </c>
      <c r="H14" s="47">
        <v>5894.15</v>
      </c>
      <c r="I14" s="46">
        <f>SUM(H14/F14*100)</f>
        <v>3841.0883023786246</v>
      </c>
      <c r="J14" s="46">
        <f t="shared" si="1"/>
        <v>44.385330772995971</v>
      </c>
    </row>
    <row r="15" spans="1:10" x14ac:dyDescent="0.25">
      <c r="A15" s="146" t="s">
        <v>54</v>
      </c>
      <c r="B15" s="136"/>
      <c r="C15" s="136"/>
      <c r="D15" s="136"/>
      <c r="E15" s="136"/>
      <c r="F15" s="55">
        <f>SUM(F9-F12)</f>
        <v>-3238.8500000000349</v>
      </c>
      <c r="G15" s="45">
        <f t="shared" ref="G15:H15" si="3">SUM(G9-G12)</f>
        <v>-12019.920000000042</v>
      </c>
      <c r="H15" s="45">
        <f t="shared" si="3"/>
        <v>2444.4199999999255</v>
      </c>
      <c r="I15" s="45">
        <f>SUM(H15/F15*100)</f>
        <v>-75.471849576235357</v>
      </c>
      <c r="J15" s="45">
        <f t="shared" si="1"/>
        <v>-20.336408229005826</v>
      </c>
    </row>
    <row r="16" spans="1:10" ht="18" x14ac:dyDescent="0.25">
      <c r="A16" s="34"/>
      <c r="B16" s="41"/>
      <c r="C16" s="41"/>
      <c r="D16" s="41"/>
      <c r="E16" s="41"/>
      <c r="F16" s="52"/>
      <c r="G16" s="48"/>
      <c r="H16" s="49"/>
      <c r="I16" s="49"/>
      <c r="J16" s="49"/>
    </row>
    <row r="17" spans="1:41" ht="18" customHeight="1" x14ac:dyDescent="0.25">
      <c r="A17" s="139" t="s">
        <v>55</v>
      </c>
      <c r="B17" s="139"/>
      <c r="C17" s="139"/>
      <c r="D17" s="139"/>
      <c r="E17" s="139"/>
      <c r="F17" s="52"/>
      <c r="G17" s="48"/>
      <c r="H17" s="49"/>
      <c r="I17" s="49"/>
      <c r="J17" s="49"/>
    </row>
    <row r="18" spans="1:41" ht="25.5" x14ac:dyDescent="0.25">
      <c r="A18" s="140" t="s">
        <v>8</v>
      </c>
      <c r="B18" s="141"/>
      <c r="C18" s="141"/>
      <c r="D18" s="141"/>
      <c r="E18" s="142"/>
      <c r="F18" s="103" t="s">
        <v>266</v>
      </c>
      <c r="G18" s="1" t="s">
        <v>263</v>
      </c>
      <c r="H18" s="103" t="s">
        <v>265</v>
      </c>
      <c r="I18" s="50" t="s">
        <v>17</v>
      </c>
      <c r="J18" s="50" t="s">
        <v>44</v>
      </c>
    </row>
    <row r="19" spans="1:41" s="22" customFormat="1" ht="11.25" customHeight="1" x14ac:dyDescent="0.25">
      <c r="A19" s="133">
        <v>1</v>
      </c>
      <c r="B19" s="133"/>
      <c r="C19" s="133"/>
      <c r="D19" s="133"/>
      <c r="E19" s="134"/>
      <c r="F19" s="53">
        <v>2</v>
      </c>
      <c r="G19" s="51">
        <v>3</v>
      </c>
      <c r="H19" s="51">
        <v>4</v>
      </c>
      <c r="I19" s="20" t="s">
        <v>272</v>
      </c>
      <c r="J19" s="20" t="s">
        <v>273</v>
      </c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</row>
    <row r="20" spans="1:41" ht="15.75" customHeight="1" x14ac:dyDescent="0.25">
      <c r="A20" s="138" t="s">
        <v>48</v>
      </c>
      <c r="B20" s="151"/>
      <c r="C20" s="151"/>
      <c r="D20" s="151"/>
      <c r="E20" s="152"/>
      <c r="F20" s="54">
        <v>0</v>
      </c>
      <c r="G20" s="47">
        <v>0</v>
      </c>
      <c r="H20" s="47">
        <v>0</v>
      </c>
      <c r="I20" s="47">
        <v>0</v>
      </c>
      <c r="J20" s="47">
        <v>0</v>
      </c>
    </row>
    <row r="21" spans="1:41" x14ac:dyDescent="0.25">
      <c r="A21" s="138" t="s">
        <v>49</v>
      </c>
      <c r="B21" s="130"/>
      <c r="C21" s="130"/>
      <c r="D21" s="130"/>
      <c r="E21" s="130"/>
      <c r="F21" s="54">
        <v>0</v>
      </c>
      <c r="G21" s="47">
        <v>0</v>
      </c>
      <c r="H21" s="47">
        <v>0</v>
      </c>
      <c r="I21" s="47">
        <v>0</v>
      </c>
      <c r="J21" s="47">
        <v>0</v>
      </c>
    </row>
    <row r="22" spans="1:41" s="29" customFormat="1" ht="15" customHeight="1" x14ac:dyDescent="0.25">
      <c r="A22" s="148" t="s">
        <v>51</v>
      </c>
      <c r="B22" s="149"/>
      <c r="C22" s="149"/>
      <c r="D22" s="149"/>
      <c r="E22" s="150"/>
      <c r="F22" s="55">
        <f>SUM(F20-F21)</f>
        <v>0</v>
      </c>
      <c r="G22" s="45">
        <v>0</v>
      </c>
      <c r="H22" s="45">
        <v>0</v>
      </c>
      <c r="I22" s="45">
        <v>0</v>
      </c>
      <c r="J22" s="45">
        <v>0</v>
      </c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</row>
    <row r="23" spans="1:41" s="29" customFormat="1" ht="15" customHeight="1" x14ac:dyDescent="0.25">
      <c r="A23" s="148" t="s">
        <v>56</v>
      </c>
      <c r="B23" s="149"/>
      <c r="C23" s="149"/>
      <c r="D23" s="149"/>
      <c r="E23" s="150"/>
      <c r="F23" s="55">
        <v>8184.98</v>
      </c>
      <c r="G23" s="45">
        <v>12019.92</v>
      </c>
      <c r="H23" s="45">
        <v>11954.92</v>
      </c>
      <c r="I23" s="45">
        <f>SUM(H23/F23*100)</f>
        <v>146.0592451050583</v>
      </c>
      <c r="J23" s="45">
        <f>SUM(H23/G23*100)</f>
        <v>99.459231009856978</v>
      </c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</row>
    <row r="24" spans="1:41" x14ac:dyDescent="0.25">
      <c r="A24" s="146" t="s">
        <v>57</v>
      </c>
      <c r="B24" s="136"/>
      <c r="C24" s="136"/>
      <c r="D24" s="136"/>
      <c r="E24" s="136"/>
      <c r="F24" s="55">
        <v>4946.13</v>
      </c>
      <c r="G24" s="45">
        <v>0</v>
      </c>
      <c r="H24" s="45">
        <v>14399.34</v>
      </c>
      <c r="I24" s="45">
        <f>SUM(H24/F24*100)</f>
        <v>291.12336311419227</v>
      </c>
      <c r="J24" s="45">
        <v>0</v>
      </c>
    </row>
    <row r="25" spans="1:41" ht="15.75" x14ac:dyDescent="0.25">
      <c r="A25" s="42"/>
      <c r="B25" s="43"/>
      <c r="C25" s="43"/>
      <c r="D25" s="43"/>
      <c r="E25" s="43"/>
      <c r="F25" s="44"/>
      <c r="G25" s="44"/>
      <c r="H25" s="44"/>
      <c r="I25" s="44"/>
      <c r="J25" s="35"/>
    </row>
    <row r="26" spans="1:41" ht="15.75" x14ac:dyDescent="0.25">
      <c r="A26" s="153" t="s">
        <v>61</v>
      </c>
      <c r="B26" s="153"/>
      <c r="C26" s="153"/>
      <c r="D26" s="153"/>
      <c r="E26" s="153"/>
      <c r="F26" s="153"/>
      <c r="G26" s="153"/>
      <c r="H26" s="153"/>
      <c r="I26" s="153"/>
      <c r="J26" s="153"/>
    </row>
    <row r="27" spans="1:41" ht="15.75" x14ac:dyDescent="0.25">
      <c r="A27" s="12"/>
      <c r="B27" s="13"/>
      <c r="C27" s="13"/>
      <c r="D27" s="13"/>
      <c r="E27" s="13"/>
      <c r="F27" s="14"/>
      <c r="G27" s="14"/>
      <c r="H27" s="14"/>
      <c r="I27" s="14"/>
    </row>
    <row r="28" spans="1:41" ht="15" customHeight="1" x14ac:dyDescent="0.25">
      <c r="A28" s="154" t="s">
        <v>62</v>
      </c>
      <c r="B28" s="154"/>
      <c r="C28" s="154"/>
      <c r="D28" s="154"/>
      <c r="E28" s="154"/>
      <c r="F28" s="154"/>
      <c r="G28" s="154"/>
      <c r="H28" s="154"/>
      <c r="I28" s="154"/>
      <c r="J28" s="154"/>
    </row>
    <row r="29" spans="1:41" x14ac:dyDescent="0.25">
      <c r="A29" s="154" t="s">
        <v>63</v>
      </c>
      <c r="B29" s="154"/>
      <c r="C29" s="154"/>
      <c r="D29" s="154"/>
      <c r="E29" s="154"/>
      <c r="F29" s="154"/>
      <c r="G29" s="154"/>
      <c r="H29" s="154"/>
      <c r="I29" s="154"/>
      <c r="J29" s="154"/>
    </row>
    <row r="30" spans="1:41" ht="15" customHeight="1" x14ac:dyDescent="0.25">
      <c r="A30" s="154" t="s">
        <v>64</v>
      </c>
      <c r="B30" s="154"/>
      <c r="C30" s="154"/>
      <c r="D30" s="154"/>
      <c r="E30" s="154"/>
      <c r="F30" s="154"/>
      <c r="G30" s="154"/>
      <c r="H30" s="154"/>
      <c r="I30" s="154"/>
      <c r="J30" s="154"/>
    </row>
    <row r="31" spans="1:41" ht="36.75" customHeight="1" x14ac:dyDescent="0.25">
      <c r="A31" s="154"/>
      <c r="B31" s="154"/>
      <c r="C31" s="154"/>
      <c r="D31" s="154"/>
      <c r="E31" s="154"/>
      <c r="F31" s="154"/>
      <c r="G31" s="154"/>
      <c r="H31" s="154"/>
      <c r="I31" s="154"/>
      <c r="J31" s="154"/>
    </row>
    <row r="32" spans="1:41" ht="15" customHeight="1" x14ac:dyDescent="0.25">
      <c r="A32" s="145" t="s">
        <v>65</v>
      </c>
      <c r="B32" s="145"/>
      <c r="C32" s="145"/>
      <c r="D32" s="145"/>
      <c r="E32" s="145"/>
      <c r="F32" s="145"/>
      <c r="G32" s="145"/>
      <c r="H32" s="145"/>
      <c r="I32" s="145"/>
      <c r="J32" s="145"/>
    </row>
    <row r="33" spans="1:10" x14ac:dyDescent="0.25">
      <c r="A33" s="99"/>
      <c r="B33" s="99"/>
      <c r="C33" s="99"/>
      <c r="D33" s="99"/>
      <c r="E33" s="99"/>
      <c r="F33" s="99"/>
      <c r="G33" s="99"/>
      <c r="H33" s="99"/>
      <c r="I33" s="99"/>
      <c r="J33" s="99"/>
    </row>
    <row r="34" spans="1:10" ht="15" customHeight="1" x14ac:dyDescent="0.25">
      <c r="A34" s="185" t="s">
        <v>299</v>
      </c>
      <c r="H34" s="144" t="s">
        <v>255</v>
      </c>
      <c r="I34" s="144"/>
    </row>
    <row r="35" spans="1:10" x14ac:dyDescent="0.25">
      <c r="A35" s="186" t="s">
        <v>254</v>
      </c>
      <c r="H35" s="102" t="s">
        <v>256</v>
      </c>
    </row>
    <row r="36" spans="1:10" ht="15" customHeight="1" x14ac:dyDescent="0.25">
      <c r="A36" s="185" t="s">
        <v>300</v>
      </c>
    </row>
  </sheetData>
  <mergeCells count="27">
    <mergeCell ref="H34:I34"/>
    <mergeCell ref="A32:J32"/>
    <mergeCell ref="A15:E15"/>
    <mergeCell ref="A24:E24"/>
    <mergeCell ref="A3:C3"/>
    <mergeCell ref="A23:E23"/>
    <mergeCell ref="A18:E18"/>
    <mergeCell ref="A19:E19"/>
    <mergeCell ref="A21:E21"/>
    <mergeCell ref="A22:E22"/>
    <mergeCell ref="A20:E20"/>
    <mergeCell ref="A26:J26"/>
    <mergeCell ref="A29:J29"/>
    <mergeCell ref="A28:J28"/>
    <mergeCell ref="A30:J31"/>
    <mergeCell ref="A17:E17"/>
    <mergeCell ref="A1:J1"/>
    <mergeCell ref="A2:J2"/>
    <mergeCell ref="A4:J4"/>
    <mergeCell ref="A13:E13"/>
    <mergeCell ref="A14:E14"/>
    <mergeCell ref="A8:E8"/>
    <mergeCell ref="A9:E9"/>
    <mergeCell ref="A10:E10"/>
    <mergeCell ref="A6:E6"/>
    <mergeCell ref="A7:E7"/>
    <mergeCell ref="A11:E11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06"/>
  <sheetViews>
    <sheetView workbookViewId="0"/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5.42578125" customWidth="1"/>
    <col min="5" max="5" width="44.7109375" customWidth="1"/>
    <col min="6" max="7" width="25.28515625" style="111" customWidth="1"/>
    <col min="8" max="8" width="25.28515625" style="102" customWidth="1"/>
    <col min="9" max="10" width="15.7109375" style="102" customWidth="1"/>
  </cols>
  <sheetData>
    <row r="1" spans="1:10" ht="18" customHeight="1" x14ac:dyDescent="0.25">
      <c r="A1" s="2"/>
      <c r="B1" s="2"/>
      <c r="C1" s="2"/>
      <c r="D1" s="15"/>
      <c r="E1" s="2"/>
      <c r="F1" s="15"/>
      <c r="G1" s="15"/>
      <c r="H1" s="112"/>
      <c r="I1" s="112"/>
    </row>
    <row r="2" spans="1:10" ht="15.75" customHeight="1" x14ac:dyDescent="0.25">
      <c r="A2" s="155" t="s">
        <v>13</v>
      </c>
      <c r="B2" s="155"/>
      <c r="C2" s="155"/>
      <c r="D2" s="155"/>
      <c r="E2" s="155"/>
      <c r="F2" s="155"/>
      <c r="G2" s="155"/>
      <c r="H2" s="155"/>
      <c r="I2" s="155"/>
      <c r="J2" s="155"/>
    </row>
    <row r="3" spans="1:10" ht="18" x14ac:dyDescent="0.25">
      <c r="A3" s="2"/>
      <c r="B3" s="2"/>
      <c r="C3" s="2"/>
      <c r="D3" s="15"/>
      <c r="E3" s="2"/>
      <c r="F3" s="15"/>
      <c r="G3" s="15"/>
      <c r="H3" s="3"/>
      <c r="I3" s="3"/>
    </row>
    <row r="4" spans="1:10" ht="18" customHeight="1" x14ac:dyDescent="0.25">
      <c r="A4" s="155" t="s">
        <v>58</v>
      </c>
      <c r="B4" s="155"/>
      <c r="C4" s="155"/>
      <c r="D4" s="155"/>
      <c r="E4" s="155"/>
      <c r="F4" s="155"/>
      <c r="G4" s="155"/>
      <c r="H4" s="155"/>
      <c r="I4" s="155"/>
      <c r="J4" s="155"/>
    </row>
    <row r="5" spans="1:10" ht="18" x14ac:dyDescent="0.25">
      <c r="A5" s="2"/>
      <c r="B5" s="2"/>
      <c r="C5" s="2"/>
      <c r="D5" s="15"/>
      <c r="E5" s="2"/>
      <c r="F5" s="15"/>
      <c r="G5" s="15"/>
      <c r="H5" s="3"/>
      <c r="I5" s="3"/>
    </row>
    <row r="6" spans="1:10" ht="15.75" customHeight="1" x14ac:dyDescent="0.25">
      <c r="A6" s="155" t="s">
        <v>18</v>
      </c>
      <c r="B6" s="155"/>
      <c r="C6" s="155"/>
      <c r="D6" s="155"/>
      <c r="E6" s="155"/>
      <c r="F6" s="155"/>
      <c r="G6" s="155"/>
      <c r="H6" s="155"/>
      <c r="I6" s="155"/>
      <c r="J6" s="155"/>
    </row>
    <row r="7" spans="1:10" ht="18" x14ac:dyDescent="0.25">
      <c r="A7" s="2"/>
      <c r="B7" s="2"/>
      <c r="C7" s="2"/>
      <c r="D7" s="15"/>
      <c r="E7" s="2"/>
      <c r="F7" s="15"/>
      <c r="G7" s="15"/>
      <c r="H7" s="3"/>
      <c r="I7" s="3"/>
    </row>
    <row r="8" spans="1:10" ht="25.5" x14ac:dyDescent="0.25">
      <c r="A8" s="156" t="s">
        <v>8</v>
      </c>
      <c r="B8" s="157"/>
      <c r="C8" s="157"/>
      <c r="D8" s="157"/>
      <c r="E8" s="158"/>
      <c r="F8" s="30" t="s">
        <v>267</v>
      </c>
      <c r="G8" s="30" t="s">
        <v>263</v>
      </c>
      <c r="H8" s="30" t="s">
        <v>264</v>
      </c>
      <c r="I8" s="30" t="s">
        <v>17</v>
      </c>
      <c r="J8" s="30" t="s">
        <v>44</v>
      </c>
    </row>
    <row r="9" spans="1:10" ht="16.5" customHeight="1" x14ac:dyDescent="0.25">
      <c r="A9" s="156">
        <v>1</v>
      </c>
      <c r="B9" s="157"/>
      <c r="C9" s="157"/>
      <c r="D9" s="157"/>
      <c r="E9" s="158"/>
      <c r="F9" s="30">
        <v>2</v>
      </c>
      <c r="G9" s="30">
        <v>3</v>
      </c>
      <c r="H9" s="30">
        <v>4</v>
      </c>
      <c r="I9" s="30" t="s">
        <v>272</v>
      </c>
      <c r="J9" s="30" t="s">
        <v>273</v>
      </c>
    </row>
    <row r="10" spans="1:10" s="27" customFormat="1" x14ac:dyDescent="0.25">
      <c r="A10" s="5"/>
      <c r="B10" s="5"/>
      <c r="C10" s="5"/>
      <c r="D10" s="5"/>
      <c r="E10" s="5" t="s">
        <v>19</v>
      </c>
      <c r="F10" s="65">
        <f>SUM(F11,F37)</f>
        <v>323238.11000000004</v>
      </c>
      <c r="G10" s="65">
        <f t="shared" ref="G10:H10" si="0">SUM(G11,G37)</f>
        <v>803611.21</v>
      </c>
      <c r="H10" s="65">
        <f t="shared" si="0"/>
        <v>399710.6</v>
      </c>
      <c r="I10" s="101">
        <f t="shared" ref="I10:I35" si="1">SUM(H10/F10*100)</f>
        <v>123.65825304448164</v>
      </c>
      <c r="J10" s="101">
        <f>SUM(H10/G10*100)</f>
        <v>49.739301172764868</v>
      </c>
    </row>
    <row r="11" spans="1:10" s="27" customFormat="1" ht="15.75" customHeight="1" x14ac:dyDescent="0.25">
      <c r="A11" s="5">
        <v>6</v>
      </c>
      <c r="B11" s="5"/>
      <c r="C11" s="5"/>
      <c r="D11" s="5"/>
      <c r="E11" s="5" t="s">
        <v>2</v>
      </c>
      <c r="F11" s="65">
        <f>SUM(F12,F20,F23,F26,F33)</f>
        <v>323238.11000000004</v>
      </c>
      <c r="G11" s="65">
        <f t="shared" ref="G11:H11" si="2">SUM(G12,G20,G23,G26,G33)</f>
        <v>803611.21</v>
      </c>
      <c r="H11" s="65">
        <f t="shared" si="2"/>
        <v>399710.6</v>
      </c>
      <c r="I11" s="101">
        <f t="shared" si="1"/>
        <v>123.65825304448164</v>
      </c>
      <c r="J11" s="101">
        <f t="shared" ref="J11:J12" si="3">SUM(H11/G11*100)</f>
        <v>49.739301172764868</v>
      </c>
    </row>
    <row r="12" spans="1:10" s="27" customFormat="1" ht="25.5" x14ac:dyDescent="0.25">
      <c r="A12" s="5"/>
      <c r="B12" s="5">
        <v>63</v>
      </c>
      <c r="C12" s="5"/>
      <c r="D12" s="5"/>
      <c r="E12" s="5" t="s">
        <v>20</v>
      </c>
      <c r="F12" s="65">
        <f>SUM(F13,F15,F18)</f>
        <v>277467.26</v>
      </c>
      <c r="G12" s="82">
        <v>707193.83</v>
      </c>
      <c r="H12" s="65">
        <f t="shared" ref="H12" si="4">SUM(H13,H15,H18)</f>
        <v>346620.38</v>
      </c>
      <c r="I12" s="101">
        <f t="shared" si="1"/>
        <v>124.92298370625781</v>
      </c>
      <c r="J12" s="101">
        <f t="shared" si="3"/>
        <v>49.013490403331147</v>
      </c>
    </row>
    <row r="13" spans="1:10" ht="25.5" x14ac:dyDescent="0.25">
      <c r="A13" s="5"/>
      <c r="B13" s="9"/>
      <c r="C13" s="9">
        <v>632</v>
      </c>
      <c r="D13" s="9"/>
      <c r="E13" s="67" t="s">
        <v>66</v>
      </c>
      <c r="F13" s="63">
        <f t="shared" ref="F13" si="5">SUM(F14)</f>
        <v>2000</v>
      </c>
      <c r="G13" s="63"/>
      <c r="H13" s="63">
        <f t="shared" ref="H13" si="6">SUM(H14)</f>
        <v>4165</v>
      </c>
      <c r="I13" s="100">
        <f t="shared" si="1"/>
        <v>208.25</v>
      </c>
      <c r="J13" s="100"/>
    </row>
    <row r="14" spans="1:10" x14ac:dyDescent="0.25">
      <c r="A14" s="5"/>
      <c r="B14" s="9"/>
      <c r="C14" s="9"/>
      <c r="D14" s="9">
        <v>6323</v>
      </c>
      <c r="E14" s="67" t="s">
        <v>67</v>
      </c>
      <c r="F14" s="63">
        <v>2000</v>
      </c>
      <c r="G14" s="63"/>
      <c r="H14" s="100">
        <v>4165</v>
      </c>
      <c r="I14" s="100">
        <f t="shared" si="1"/>
        <v>208.25</v>
      </c>
      <c r="J14" s="100"/>
    </row>
    <row r="15" spans="1:10" ht="25.5" x14ac:dyDescent="0.25">
      <c r="A15" s="5"/>
      <c r="B15" s="9"/>
      <c r="C15" s="9">
        <v>636</v>
      </c>
      <c r="D15" s="9"/>
      <c r="E15" s="67" t="s">
        <v>68</v>
      </c>
      <c r="F15" s="63">
        <f t="shared" ref="F15" si="7">SUM(F16:F17)</f>
        <v>275366.31</v>
      </c>
      <c r="G15" s="63"/>
      <c r="H15" s="63">
        <f t="shared" ref="H15" si="8">SUM(H16:H17)</f>
        <v>342455.38</v>
      </c>
      <c r="I15" s="100">
        <f t="shared" si="1"/>
        <v>124.36357229030668</v>
      </c>
      <c r="J15" s="100"/>
    </row>
    <row r="16" spans="1:10" ht="25.5" x14ac:dyDescent="0.25">
      <c r="A16" s="5"/>
      <c r="B16" s="9"/>
      <c r="C16" s="9"/>
      <c r="D16" s="87">
        <v>6361</v>
      </c>
      <c r="E16" s="67" t="s">
        <v>69</v>
      </c>
      <c r="F16" s="63">
        <v>275366.31</v>
      </c>
      <c r="G16" s="63"/>
      <c r="H16" s="100">
        <v>342455.38</v>
      </c>
      <c r="I16" s="100">
        <f t="shared" si="1"/>
        <v>124.36357229030668</v>
      </c>
      <c r="J16" s="100"/>
    </row>
    <row r="17" spans="1:10" ht="25.5" x14ac:dyDescent="0.25">
      <c r="A17" s="5"/>
      <c r="B17" s="9"/>
      <c r="C17" s="9"/>
      <c r="D17" s="87">
        <v>6362</v>
      </c>
      <c r="E17" s="67" t="s">
        <v>70</v>
      </c>
      <c r="F17" s="63">
        <v>0</v>
      </c>
      <c r="G17" s="63"/>
      <c r="H17" s="100">
        <v>0</v>
      </c>
      <c r="I17" s="100">
        <v>0</v>
      </c>
      <c r="J17" s="100"/>
    </row>
    <row r="18" spans="1:10" ht="25.5" x14ac:dyDescent="0.25">
      <c r="A18" s="5"/>
      <c r="B18" s="9"/>
      <c r="C18" s="9">
        <v>639</v>
      </c>
      <c r="D18" s="9"/>
      <c r="E18" s="67" t="s">
        <v>71</v>
      </c>
      <c r="F18" s="63">
        <f t="shared" ref="F18" si="9">SUM(F19)</f>
        <v>100.95</v>
      </c>
      <c r="G18" s="63"/>
      <c r="H18" s="63">
        <f t="shared" ref="H18" si="10">SUM(H19)</f>
        <v>0</v>
      </c>
      <c r="I18" s="100">
        <f t="shared" si="1"/>
        <v>0</v>
      </c>
      <c r="J18" s="100"/>
    </row>
    <row r="19" spans="1:10" ht="25.5" x14ac:dyDescent="0.25">
      <c r="A19" s="6"/>
      <c r="B19" s="6"/>
      <c r="C19" s="6"/>
      <c r="D19" s="6">
        <v>6391</v>
      </c>
      <c r="E19" s="67" t="s">
        <v>72</v>
      </c>
      <c r="F19" s="63">
        <v>100.95</v>
      </c>
      <c r="G19" s="63"/>
      <c r="H19" s="100">
        <v>0</v>
      </c>
      <c r="I19" s="100">
        <f t="shared" si="1"/>
        <v>0</v>
      </c>
      <c r="J19" s="100"/>
    </row>
    <row r="20" spans="1:10" s="27" customFormat="1" x14ac:dyDescent="0.25">
      <c r="A20" s="19"/>
      <c r="B20" s="19">
        <v>64</v>
      </c>
      <c r="C20" s="19"/>
      <c r="D20" s="19"/>
      <c r="E20" s="68" t="s">
        <v>73</v>
      </c>
      <c r="F20" s="65">
        <f t="shared" ref="F20:F21" si="11">SUM(F21)</f>
        <v>0.01</v>
      </c>
      <c r="G20" s="82">
        <v>3</v>
      </c>
      <c r="H20" s="65">
        <f t="shared" ref="H20:H21" si="12">SUM(H21)</f>
        <v>0.04</v>
      </c>
      <c r="I20" s="101">
        <f t="shared" si="1"/>
        <v>400</v>
      </c>
      <c r="J20" s="101">
        <f>SUM(H20/G20*100)</f>
        <v>1.3333333333333335</v>
      </c>
    </row>
    <row r="21" spans="1:10" x14ac:dyDescent="0.25">
      <c r="A21" s="6"/>
      <c r="B21" s="6"/>
      <c r="C21" s="6">
        <v>641</v>
      </c>
      <c r="D21" s="6"/>
      <c r="E21" s="67" t="s">
        <v>74</v>
      </c>
      <c r="F21" s="63">
        <f t="shared" si="11"/>
        <v>0.01</v>
      </c>
      <c r="G21" s="63"/>
      <c r="H21" s="63">
        <f t="shared" si="12"/>
        <v>0.04</v>
      </c>
      <c r="I21" s="100">
        <f t="shared" si="1"/>
        <v>400</v>
      </c>
      <c r="J21" s="100"/>
    </row>
    <row r="22" spans="1:10" x14ac:dyDescent="0.25">
      <c r="A22" s="6"/>
      <c r="B22" s="6"/>
      <c r="C22" s="6"/>
      <c r="D22" s="6">
        <v>6413</v>
      </c>
      <c r="E22" s="67" t="s">
        <v>75</v>
      </c>
      <c r="F22" s="63">
        <v>0.01</v>
      </c>
      <c r="G22" s="63"/>
      <c r="H22" s="100">
        <v>0.04</v>
      </c>
      <c r="I22" s="100">
        <f t="shared" si="1"/>
        <v>400</v>
      </c>
      <c r="J22" s="100"/>
    </row>
    <row r="23" spans="1:10" s="27" customFormat="1" ht="25.5" x14ac:dyDescent="0.25">
      <c r="A23" s="19"/>
      <c r="B23" s="19">
        <v>65</v>
      </c>
      <c r="C23" s="19"/>
      <c r="D23" s="19"/>
      <c r="E23" s="68" t="s">
        <v>76</v>
      </c>
      <c r="F23" s="65">
        <f>SUM(F24)</f>
        <v>11546.88</v>
      </c>
      <c r="G23" s="82">
        <v>20600</v>
      </c>
      <c r="H23" s="65">
        <f t="shared" ref="H23:H24" si="13">SUM(H24)</f>
        <v>13704</v>
      </c>
      <c r="I23" s="101">
        <f t="shared" si="1"/>
        <v>118.68141004323248</v>
      </c>
      <c r="J23" s="101">
        <f>SUM(H23/G23*100)</f>
        <v>66.524271844660205</v>
      </c>
    </row>
    <row r="24" spans="1:10" x14ac:dyDescent="0.25">
      <c r="A24" s="6"/>
      <c r="B24" s="6"/>
      <c r="C24" s="6">
        <v>652</v>
      </c>
      <c r="D24" s="6"/>
      <c r="E24" s="67" t="s">
        <v>77</v>
      </c>
      <c r="F24" s="63">
        <f t="shared" ref="F24" si="14">SUM(F25)</f>
        <v>11546.88</v>
      </c>
      <c r="G24" s="63"/>
      <c r="H24" s="63">
        <f t="shared" si="13"/>
        <v>13704</v>
      </c>
      <c r="I24" s="100">
        <f t="shared" si="1"/>
        <v>118.68141004323248</v>
      </c>
      <c r="J24" s="100"/>
    </row>
    <row r="25" spans="1:10" x14ac:dyDescent="0.25">
      <c r="A25" s="6"/>
      <c r="B25" s="6"/>
      <c r="C25" s="6"/>
      <c r="D25" s="6">
        <v>6526</v>
      </c>
      <c r="E25" s="67" t="s">
        <v>78</v>
      </c>
      <c r="F25" s="63">
        <v>11546.88</v>
      </c>
      <c r="G25" s="63"/>
      <c r="H25" s="100">
        <v>13704</v>
      </c>
      <c r="I25" s="100">
        <f t="shared" si="1"/>
        <v>118.68141004323248</v>
      </c>
      <c r="J25" s="100"/>
    </row>
    <row r="26" spans="1:10" s="27" customFormat="1" ht="25.5" x14ac:dyDescent="0.25">
      <c r="A26" s="19"/>
      <c r="B26" s="19">
        <v>66</v>
      </c>
      <c r="C26" s="19"/>
      <c r="D26" s="19"/>
      <c r="E26" s="5" t="s">
        <v>181</v>
      </c>
      <c r="F26" s="65">
        <f>SUM(F27,F30)</f>
        <v>683.45</v>
      </c>
      <c r="G26" s="82">
        <v>2398</v>
      </c>
      <c r="H26" s="65">
        <f t="shared" ref="H26" si="15">SUM(H27,H30)</f>
        <v>1470</v>
      </c>
      <c r="I26" s="101">
        <f t="shared" si="1"/>
        <v>215.08522935108641</v>
      </c>
      <c r="J26" s="101">
        <f>SUM(H26/G26*100)</f>
        <v>61.301084236864057</v>
      </c>
    </row>
    <row r="27" spans="1:10" ht="15" customHeight="1" x14ac:dyDescent="0.25">
      <c r="A27" s="6"/>
      <c r="B27" s="19"/>
      <c r="C27" s="6">
        <v>661</v>
      </c>
      <c r="D27" s="6"/>
      <c r="E27" s="9" t="s">
        <v>21</v>
      </c>
      <c r="F27" s="63">
        <f t="shared" ref="F27" si="16">SUM(F28:F29)</f>
        <v>0</v>
      </c>
      <c r="G27" s="63"/>
      <c r="H27" s="63">
        <f t="shared" ref="H27" si="17">SUM(H28:H29)</f>
        <v>209</v>
      </c>
      <c r="I27" s="100">
        <v>0</v>
      </c>
      <c r="J27" s="100"/>
    </row>
    <row r="28" spans="1:10" x14ac:dyDescent="0.25">
      <c r="A28" s="6"/>
      <c r="B28" s="19"/>
      <c r="C28" s="6"/>
      <c r="D28" s="6">
        <v>6614</v>
      </c>
      <c r="E28" s="9" t="s">
        <v>22</v>
      </c>
      <c r="F28" s="63">
        <v>0</v>
      </c>
      <c r="G28" s="63"/>
      <c r="H28" s="100">
        <v>209</v>
      </c>
      <c r="I28" s="100">
        <v>0</v>
      </c>
      <c r="J28" s="100"/>
    </row>
    <row r="29" spans="1:10" x14ac:dyDescent="0.25">
      <c r="A29" s="6"/>
      <c r="B29" s="19"/>
      <c r="C29" s="6"/>
      <c r="D29" s="87">
        <v>6615</v>
      </c>
      <c r="E29" s="67" t="s">
        <v>79</v>
      </c>
      <c r="F29" s="63">
        <v>0</v>
      </c>
      <c r="G29" s="63"/>
      <c r="H29" s="100">
        <v>0</v>
      </c>
      <c r="I29" s="100">
        <v>0</v>
      </c>
      <c r="J29" s="100"/>
    </row>
    <row r="30" spans="1:10" ht="25.5" x14ac:dyDescent="0.25">
      <c r="A30" s="6"/>
      <c r="B30" s="19"/>
      <c r="C30" s="6">
        <v>663</v>
      </c>
      <c r="D30" s="6"/>
      <c r="E30" s="67" t="s">
        <v>80</v>
      </c>
      <c r="F30" s="63">
        <f t="shared" ref="F30" si="18">SUM(F31:F32)</f>
        <v>683.45</v>
      </c>
      <c r="G30" s="63"/>
      <c r="H30" s="63">
        <f t="shared" ref="H30" si="19">SUM(H31:H32)</f>
        <v>1261</v>
      </c>
      <c r="I30" s="100">
        <f t="shared" si="1"/>
        <v>184.50508449776865</v>
      </c>
      <c r="J30" s="100"/>
    </row>
    <row r="31" spans="1:10" ht="25.5" x14ac:dyDescent="0.25">
      <c r="A31" s="6"/>
      <c r="B31" s="19"/>
      <c r="C31" s="6"/>
      <c r="D31" s="87">
        <v>6631</v>
      </c>
      <c r="E31" s="67" t="s">
        <v>81</v>
      </c>
      <c r="F31" s="63">
        <v>585</v>
      </c>
      <c r="G31" s="63"/>
      <c r="H31" s="100">
        <v>656</v>
      </c>
      <c r="I31" s="100">
        <f t="shared" si="1"/>
        <v>112.13675213675214</v>
      </c>
      <c r="J31" s="100"/>
    </row>
    <row r="32" spans="1:10" ht="25.5" x14ac:dyDescent="0.25">
      <c r="A32" s="6"/>
      <c r="B32" s="19"/>
      <c r="C32" s="6"/>
      <c r="D32" s="87">
        <v>6632</v>
      </c>
      <c r="E32" s="67" t="s">
        <v>82</v>
      </c>
      <c r="F32" s="63">
        <v>98.45</v>
      </c>
      <c r="G32" s="63"/>
      <c r="H32" s="100">
        <v>605</v>
      </c>
      <c r="I32" s="100">
        <f t="shared" si="1"/>
        <v>614.52513966480444</v>
      </c>
      <c r="J32" s="100"/>
    </row>
    <row r="33" spans="1:10" s="27" customFormat="1" ht="25.5" x14ac:dyDescent="0.25">
      <c r="A33" s="19"/>
      <c r="B33" s="19">
        <v>67</v>
      </c>
      <c r="C33" s="19"/>
      <c r="D33" s="88"/>
      <c r="E33" s="68" t="s">
        <v>83</v>
      </c>
      <c r="F33" s="65">
        <f>SUM(F34)</f>
        <v>33540.51</v>
      </c>
      <c r="G33" s="82">
        <v>73416.38</v>
      </c>
      <c r="H33" s="65">
        <f t="shared" ref="H33" si="20">SUM(H34)</f>
        <v>37916.18</v>
      </c>
      <c r="I33" s="101">
        <f t="shared" si="1"/>
        <v>113.04592565825624</v>
      </c>
      <c r="J33" s="101">
        <f>SUM(H33/G33*100)</f>
        <v>51.645395755007264</v>
      </c>
    </row>
    <row r="34" spans="1:10" ht="25.5" x14ac:dyDescent="0.25">
      <c r="A34" s="6"/>
      <c r="B34" s="19"/>
      <c r="C34" s="6">
        <v>671</v>
      </c>
      <c r="D34" s="87"/>
      <c r="E34" s="67" t="s">
        <v>84</v>
      </c>
      <c r="F34" s="63">
        <f t="shared" ref="F34" si="21">SUM(F35:F36)</f>
        <v>33540.51</v>
      </c>
      <c r="G34" s="63"/>
      <c r="H34" s="63">
        <f t="shared" ref="H34" si="22">SUM(H35:H36)</f>
        <v>37916.18</v>
      </c>
      <c r="I34" s="100">
        <f t="shared" si="1"/>
        <v>113.04592565825624</v>
      </c>
      <c r="J34" s="100"/>
    </row>
    <row r="35" spans="1:10" ht="25.5" x14ac:dyDescent="0.25">
      <c r="A35" s="6"/>
      <c r="B35" s="19"/>
      <c r="C35" s="6"/>
      <c r="D35" s="6">
        <v>6711</v>
      </c>
      <c r="E35" s="67" t="s">
        <v>85</v>
      </c>
      <c r="F35" s="63">
        <v>33540.51</v>
      </c>
      <c r="G35" s="63"/>
      <c r="H35" s="100">
        <v>37883.18</v>
      </c>
      <c r="I35" s="100">
        <f t="shared" si="1"/>
        <v>112.94753717221353</v>
      </c>
      <c r="J35" s="100"/>
    </row>
    <row r="36" spans="1:10" ht="25.5" x14ac:dyDescent="0.25">
      <c r="A36" s="6"/>
      <c r="B36" s="6"/>
      <c r="C36" s="6"/>
      <c r="D36" s="6">
        <v>6712</v>
      </c>
      <c r="E36" s="69" t="s">
        <v>86</v>
      </c>
      <c r="F36" s="63">
        <v>0</v>
      </c>
      <c r="G36" s="63"/>
      <c r="H36" s="100">
        <v>33</v>
      </c>
      <c r="I36" s="100">
        <v>0</v>
      </c>
      <c r="J36" s="100"/>
    </row>
    <row r="37" spans="1:10" s="27" customFormat="1" x14ac:dyDescent="0.25">
      <c r="A37" s="19">
        <v>7</v>
      </c>
      <c r="B37" s="19"/>
      <c r="C37" s="19"/>
      <c r="D37" s="19"/>
      <c r="E37" s="5" t="s">
        <v>3</v>
      </c>
      <c r="F37" s="65">
        <f>SUM(F38,F40)</f>
        <v>0</v>
      </c>
      <c r="G37" s="65">
        <f t="shared" ref="G37:H37" si="23">SUM(G38,G40)</f>
        <v>0</v>
      </c>
      <c r="H37" s="65">
        <f t="shared" si="23"/>
        <v>0</v>
      </c>
      <c r="I37" s="101">
        <v>0</v>
      </c>
      <c r="J37" s="101">
        <v>0</v>
      </c>
    </row>
    <row r="38" spans="1:10" s="27" customFormat="1" ht="25.5" x14ac:dyDescent="0.25">
      <c r="A38" s="19"/>
      <c r="B38" s="19">
        <v>71</v>
      </c>
      <c r="C38" s="19"/>
      <c r="D38" s="19"/>
      <c r="E38" s="70" t="s">
        <v>87</v>
      </c>
      <c r="F38" s="65">
        <f>SUM(F39)</f>
        <v>0</v>
      </c>
      <c r="G38" s="65">
        <v>0</v>
      </c>
      <c r="H38" s="65">
        <f t="shared" ref="H38" si="24">SUM(H39)</f>
        <v>0</v>
      </c>
      <c r="I38" s="101">
        <v>0</v>
      </c>
      <c r="J38" s="101">
        <v>0</v>
      </c>
    </row>
    <row r="39" spans="1:10" s="27" customFormat="1" ht="25.5" x14ac:dyDescent="0.25">
      <c r="A39" s="19"/>
      <c r="B39" s="19"/>
      <c r="C39" s="6">
        <v>711</v>
      </c>
      <c r="D39" s="19"/>
      <c r="E39" s="71" t="s">
        <v>88</v>
      </c>
      <c r="F39" s="63">
        <v>0</v>
      </c>
      <c r="G39" s="65"/>
      <c r="H39" s="101"/>
      <c r="I39" s="100">
        <v>0</v>
      </c>
      <c r="J39" s="101"/>
    </row>
    <row r="40" spans="1:10" s="27" customFormat="1" ht="25.5" x14ac:dyDescent="0.25">
      <c r="A40" s="19"/>
      <c r="B40" s="19">
        <v>72</v>
      </c>
      <c r="C40" s="19"/>
      <c r="D40" s="19"/>
      <c r="E40" s="70" t="s">
        <v>23</v>
      </c>
      <c r="F40" s="65">
        <f>SUM(F41)</f>
        <v>0</v>
      </c>
      <c r="G40" s="65">
        <v>0</v>
      </c>
      <c r="H40" s="65">
        <f t="shared" ref="H40" si="25">SUM(H41)</f>
        <v>0</v>
      </c>
      <c r="I40" s="101">
        <v>0</v>
      </c>
      <c r="J40" s="101">
        <v>0</v>
      </c>
    </row>
    <row r="41" spans="1:10" x14ac:dyDescent="0.25">
      <c r="A41" s="6"/>
      <c r="B41" s="6"/>
      <c r="C41" s="6">
        <v>722</v>
      </c>
      <c r="D41" s="6"/>
      <c r="E41" s="71" t="s">
        <v>89</v>
      </c>
      <c r="F41" s="63">
        <v>0</v>
      </c>
      <c r="G41" s="63"/>
      <c r="H41" s="100"/>
      <c r="I41" s="100">
        <v>0</v>
      </c>
      <c r="J41" s="101"/>
    </row>
    <row r="42" spans="1:10" ht="15.75" customHeight="1" x14ac:dyDescent="0.25"/>
    <row r="43" spans="1:10" ht="25.5" x14ac:dyDescent="0.25">
      <c r="A43" s="156" t="s">
        <v>8</v>
      </c>
      <c r="B43" s="157"/>
      <c r="C43" s="157"/>
      <c r="D43" s="157"/>
      <c r="E43" s="158"/>
      <c r="F43" s="30" t="s">
        <v>267</v>
      </c>
      <c r="G43" s="30" t="s">
        <v>263</v>
      </c>
      <c r="H43" s="30" t="s">
        <v>264</v>
      </c>
      <c r="I43" s="30" t="s">
        <v>17</v>
      </c>
      <c r="J43" s="30" t="s">
        <v>44</v>
      </c>
    </row>
    <row r="44" spans="1:10" ht="12.75" customHeight="1" x14ac:dyDescent="0.25">
      <c r="A44" s="156">
        <v>1</v>
      </c>
      <c r="B44" s="157"/>
      <c r="C44" s="157"/>
      <c r="D44" s="157"/>
      <c r="E44" s="158"/>
      <c r="F44" s="30">
        <v>2</v>
      </c>
      <c r="G44" s="30">
        <v>3</v>
      </c>
      <c r="H44" s="30">
        <v>4</v>
      </c>
      <c r="I44" s="30" t="s">
        <v>272</v>
      </c>
      <c r="J44" s="30" t="s">
        <v>273</v>
      </c>
    </row>
    <row r="45" spans="1:10" s="27" customFormat="1" x14ac:dyDescent="0.25">
      <c r="A45" s="5"/>
      <c r="B45" s="5"/>
      <c r="C45" s="5"/>
      <c r="D45" s="5"/>
      <c r="E45" s="5" t="s">
        <v>9</v>
      </c>
      <c r="F45" s="65">
        <f>SUM(F46,F92)</f>
        <v>326476.96000000002</v>
      </c>
      <c r="G45" s="65">
        <f>SUM(G46,G92)</f>
        <v>815631.13</v>
      </c>
      <c r="H45" s="65">
        <f>SUM(H46,H92)</f>
        <v>397266.18000000011</v>
      </c>
      <c r="I45" s="101">
        <f t="shared" ref="I45:I65" si="26">SUM(H45/F45*100)</f>
        <v>121.68276131951244</v>
      </c>
      <c r="J45" s="101">
        <f t="shared" ref="J45:J47" si="27">SUM(H45/G45*100)</f>
        <v>48.706598533089348</v>
      </c>
    </row>
    <row r="46" spans="1:10" s="27" customFormat="1" x14ac:dyDescent="0.25">
      <c r="A46" s="5">
        <v>3</v>
      </c>
      <c r="B46" s="5"/>
      <c r="C46" s="5"/>
      <c r="D46" s="5"/>
      <c r="E46" s="5" t="s">
        <v>4</v>
      </c>
      <c r="F46" s="65">
        <f>SUM(F47,F54,F83,F86,F89)</f>
        <v>326323.51</v>
      </c>
      <c r="G46" s="65">
        <f>SUM(G47,G54,G83,G86,G89)</f>
        <v>802351.63</v>
      </c>
      <c r="H46" s="65">
        <f>SUM(H47,H54,H83,H86,H89)</f>
        <v>391372.03000000009</v>
      </c>
      <c r="I46" s="101">
        <f t="shared" si="26"/>
        <v>119.9337522448199</v>
      </c>
      <c r="J46" s="101">
        <f t="shared" si="27"/>
        <v>48.778118641075118</v>
      </c>
    </row>
    <row r="47" spans="1:10" s="27" customFormat="1" x14ac:dyDescent="0.25">
      <c r="A47" s="5"/>
      <c r="B47" s="5">
        <v>31</v>
      </c>
      <c r="C47" s="5"/>
      <c r="D47" s="5"/>
      <c r="E47" s="5" t="s">
        <v>5</v>
      </c>
      <c r="F47" s="65">
        <f>SUM(F48,F50,F52)</f>
        <v>278622.31</v>
      </c>
      <c r="G47" s="83">
        <v>709112.03</v>
      </c>
      <c r="H47" s="65">
        <f>SUM(H48,H50,H52)</f>
        <v>344506.58</v>
      </c>
      <c r="I47" s="101">
        <f t="shared" si="26"/>
        <v>123.64644453633309</v>
      </c>
      <c r="J47" s="101">
        <f t="shared" si="27"/>
        <v>48.582814199330393</v>
      </c>
    </row>
    <row r="48" spans="1:10" x14ac:dyDescent="0.25">
      <c r="A48" s="6"/>
      <c r="B48" s="6"/>
      <c r="C48" s="6">
        <v>311</v>
      </c>
      <c r="D48" s="6"/>
      <c r="E48" s="6" t="s">
        <v>24</v>
      </c>
      <c r="F48" s="63">
        <f>SUM(F49)</f>
        <v>230165.83</v>
      </c>
      <c r="G48" s="63"/>
      <c r="H48" s="63">
        <f>SUM(H49)</f>
        <v>285740.28000000003</v>
      </c>
      <c r="I48" s="100">
        <f t="shared" si="26"/>
        <v>124.14539551765786</v>
      </c>
      <c r="J48" s="100"/>
    </row>
    <row r="49" spans="1:10" x14ac:dyDescent="0.25">
      <c r="A49" s="6"/>
      <c r="B49" s="6"/>
      <c r="C49" s="6"/>
      <c r="D49" s="6">
        <v>3111</v>
      </c>
      <c r="E49" s="6" t="s">
        <v>25</v>
      </c>
      <c r="F49" s="63">
        <v>230165.83</v>
      </c>
      <c r="G49" s="63"/>
      <c r="H49" s="100">
        <v>285740.28000000003</v>
      </c>
      <c r="I49" s="100">
        <f t="shared" si="26"/>
        <v>124.14539551765786</v>
      </c>
      <c r="J49" s="100"/>
    </row>
    <row r="50" spans="1:10" x14ac:dyDescent="0.25">
      <c r="A50" s="6"/>
      <c r="B50" s="6"/>
      <c r="C50" s="6">
        <v>312</v>
      </c>
      <c r="D50" s="6"/>
      <c r="E50" s="72" t="s">
        <v>90</v>
      </c>
      <c r="F50" s="63">
        <f>SUM(F51)</f>
        <v>10516.78</v>
      </c>
      <c r="G50" s="63"/>
      <c r="H50" s="63">
        <f>SUM(H51)</f>
        <v>11641.44</v>
      </c>
      <c r="I50" s="100">
        <f t="shared" si="26"/>
        <v>110.6939576562408</v>
      </c>
      <c r="J50" s="100"/>
    </row>
    <row r="51" spans="1:10" x14ac:dyDescent="0.25">
      <c r="A51" s="6"/>
      <c r="B51" s="6"/>
      <c r="C51" s="6"/>
      <c r="D51" s="6">
        <v>3121</v>
      </c>
      <c r="E51" s="72" t="s">
        <v>90</v>
      </c>
      <c r="F51" s="63">
        <v>10516.78</v>
      </c>
      <c r="G51" s="63"/>
      <c r="H51" s="100">
        <v>11641.44</v>
      </c>
      <c r="I51" s="100">
        <f t="shared" si="26"/>
        <v>110.6939576562408</v>
      </c>
      <c r="J51" s="100"/>
    </row>
    <row r="52" spans="1:10" x14ac:dyDescent="0.25">
      <c r="A52" s="6"/>
      <c r="B52" s="6"/>
      <c r="C52" s="6">
        <v>313</v>
      </c>
      <c r="D52" s="6"/>
      <c r="E52" s="72" t="s">
        <v>91</v>
      </c>
      <c r="F52" s="63">
        <f>SUM(F53:F53)</f>
        <v>37939.699999999997</v>
      </c>
      <c r="G52" s="63"/>
      <c r="H52" s="63">
        <f>SUM(H53:H53)</f>
        <v>47124.86</v>
      </c>
      <c r="I52" s="100">
        <f t="shared" si="26"/>
        <v>124.20989095854739</v>
      </c>
      <c r="J52" s="100"/>
    </row>
    <row r="53" spans="1:10" x14ac:dyDescent="0.25">
      <c r="A53" s="6"/>
      <c r="B53" s="6"/>
      <c r="C53" s="6"/>
      <c r="D53" s="6">
        <v>3132</v>
      </c>
      <c r="E53" s="72" t="s">
        <v>92</v>
      </c>
      <c r="F53" s="63">
        <v>37939.699999999997</v>
      </c>
      <c r="G53" s="63"/>
      <c r="H53" s="100">
        <v>47124.86</v>
      </c>
      <c r="I53" s="100">
        <f t="shared" si="26"/>
        <v>124.20989095854739</v>
      </c>
      <c r="J53" s="100"/>
    </row>
    <row r="54" spans="1:10" s="27" customFormat="1" x14ac:dyDescent="0.25">
      <c r="A54" s="19"/>
      <c r="B54" s="19">
        <v>32</v>
      </c>
      <c r="C54" s="19"/>
      <c r="D54" s="19"/>
      <c r="E54" s="19" t="s">
        <v>14</v>
      </c>
      <c r="F54" s="65">
        <f>SUM(F55,F59,F66,F75,F77)</f>
        <v>47025.189999999995</v>
      </c>
      <c r="G54" s="83">
        <v>92195.98</v>
      </c>
      <c r="H54" s="65">
        <f>SUM(H55,H59,H66,H75,H77)</f>
        <v>46082.93</v>
      </c>
      <c r="I54" s="101">
        <f t="shared" si="26"/>
        <v>97.996265405838884</v>
      </c>
      <c r="J54" s="101">
        <f t="shared" ref="J54" si="28">SUM(H54/G54*100)</f>
        <v>49.983665231390781</v>
      </c>
    </row>
    <row r="55" spans="1:10" x14ac:dyDescent="0.25">
      <c r="A55" s="6"/>
      <c r="B55" s="6"/>
      <c r="C55" s="6">
        <v>321</v>
      </c>
      <c r="D55" s="6"/>
      <c r="E55" s="6" t="s">
        <v>26</v>
      </c>
      <c r="F55" s="63">
        <f>SUM(F56:F58)</f>
        <v>11180.89</v>
      </c>
      <c r="G55" s="63"/>
      <c r="H55" s="63">
        <f>SUM(H56:H58)</f>
        <v>12560.82</v>
      </c>
      <c r="I55" s="127">
        <f t="shared" si="26"/>
        <v>112.34186187324981</v>
      </c>
      <c r="J55" s="100"/>
    </row>
    <row r="56" spans="1:10" x14ac:dyDescent="0.25">
      <c r="A56" s="6"/>
      <c r="B56" s="19"/>
      <c r="C56" s="6"/>
      <c r="D56" s="6">
        <v>3211</v>
      </c>
      <c r="E56" s="24" t="s">
        <v>27</v>
      </c>
      <c r="F56" s="63">
        <v>4809.0600000000004</v>
      </c>
      <c r="G56" s="63"/>
      <c r="H56" s="100">
        <v>3478.59</v>
      </c>
      <c r="I56" s="127">
        <f t="shared" si="26"/>
        <v>72.334094396825989</v>
      </c>
      <c r="J56" s="100"/>
    </row>
    <row r="57" spans="1:10" ht="15" customHeight="1" x14ac:dyDescent="0.25">
      <c r="A57" s="6"/>
      <c r="B57" s="19"/>
      <c r="C57" s="6"/>
      <c r="D57" s="87" t="s">
        <v>93</v>
      </c>
      <c r="E57" s="72" t="s">
        <v>94</v>
      </c>
      <c r="F57" s="63">
        <v>6371.83</v>
      </c>
      <c r="G57" s="63"/>
      <c r="H57" s="100">
        <v>9032.23</v>
      </c>
      <c r="I57" s="127">
        <f t="shared" si="26"/>
        <v>141.75252635428126</v>
      </c>
      <c r="J57" s="100"/>
    </row>
    <row r="58" spans="1:10" x14ac:dyDescent="0.25">
      <c r="A58" s="6"/>
      <c r="B58" s="19"/>
      <c r="C58" s="6"/>
      <c r="D58" s="87">
        <v>3213</v>
      </c>
      <c r="E58" s="72" t="s">
        <v>95</v>
      </c>
      <c r="F58" s="63">
        <v>0</v>
      </c>
      <c r="G58" s="63"/>
      <c r="H58" s="100">
        <v>50</v>
      </c>
      <c r="I58" s="127">
        <v>0</v>
      </c>
      <c r="J58" s="100"/>
    </row>
    <row r="59" spans="1:10" x14ac:dyDescent="0.25">
      <c r="A59" s="6"/>
      <c r="B59" s="19"/>
      <c r="C59" s="6">
        <v>322</v>
      </c>
      <c r="D59" s="6"/>
      <c r="E59" s="72" t="s">
        <v>99</v>
      </c>
      <c r="F59" s="63">
        <f>SUM(F60:F65)</f>
        <v>14981.05</v>
      </c>
      <c r="G59" s="63"/>
      <c r="H59" s="63">
        <f>SUM(H60:H65)</f>
        <v>16307.48</v>
      </c>
      <c r="I59" s="127">
        <f t="shared" si="26"/>
        <v>108.85405228605471</v>
      </c>
      <c r="J59" s="100"/>
    </row>
    <row r="60" spans="1:10" x14ac:dyDescent="0.25">
      <c r="A60" s="6"/>
      <c r="B60" s="19"/>
      <c r="C60" s="6"/>
      <c r="D60" s="87" t="s">
        <v>96</v>
      </c>
      <c r="E60" s="72" t="s">
        <v>100</v>
      </c>
      <c r="F60" s="63">
        <v>2056.48</v>
      </c>
      <c r="G60" s="63"/>
      <c r="H60" s="100">
        <v>3627.08</v>
      </c>
      <c r="I60" s="127">
        <f t="shared" si="26"/>
        <v>176.37322025986151</v>
      </c>
      <c r="J60" s="100"/>
    </row>
    <row r="61" spans="1:10" x14ac:dyDescent="0.25">
      <c r="A61" s="6"/>
      <c r="B61" s="19"/>
      <c r="C61" s="6"/>
      <c r="D61" s="87">
        <v>3222</v>
      </c>
      <c r="E61" s="72" t="s">
        <v>101</v>
      </c>
      <c r="F61" s="63">
        <v>3757.83</v>
      </c>
      <c r="G61" s="63"/>
      <c r="H61" s="100">
        <v>3743.46</v>
      </c>
      <c r="I61" s="127">
        <f t="shared" si="26"/>
        <v>99.617598454427153</v>
      </c>
      <c r="J61" s="100"/>
    </row>
    <row r="62" spans="1:10" x14ac:dyDescent="0.25">
      <c r="A62" s="6"/>
      <c r="B62" s="19"/>
      <c r="C62" s="6"/>
      <c r="D62" s="87" t="s">
        <v>97</v>
      </c>
      <c r="E62" s="72" t="s">
        <v>102</v>
      </c>
      <c r="F62" s="63">
        <v>6195.13</v>
      </c>
      <c r="G62" s="63"/>
      <c r="H62" s="100">
        <v>6258.6</v>
      </c>
      <c r="I62" s="127">
        <f t="shared" si="26"/>
        <v>101.02451441696947</v>
      </c>
      <c r="J62" s="100"/>
    </row>
    <row r="63" spans="1:10" ht="15" customHeight="1" x14ac:dyDescent="0.25">
      <c r="A63" s="6"/>
      <c r="B63" s="19"/>
      <c r="C63" s="6"/>
      <c r="D63" s="87" t="s">
        <v>98</v>
      </c>
      <c r="E63" s="72" t="s">
        <v>103</v>
      </c>
      <c r="F63" s="63">
        <v>1150.07</v>
      </c>
      <c r="G63" s="63"/>
      <c r="H63" s="100">
        <v>1437.64</v>
      </c>
      <c r="I63" s="127">
        <f t="shared" si="26"/>
        <v>125.00456493952544</v>
      </c>
      <c r="J63" s="100"/>
    </row>
    <row r="64" spans="1:10" x14ac:dyDescent="0.25">
      <c r="A64" s="6"/>
      <c r="B64" s="19"/>
      <c r="C64" s="6"/>
      <c r="D64" s="87">
        <v>3225</v>
      </c>
      <c r="E64" s="72" t="s">
        <v>104</v>
      </c>
      <c r="F64" s="63">
        <v>1738.44</v>
      </c>
      <c r="G64" s="63"/>
      <c r="H64" s="100">
        <v>1222.8599999999999</v>
      </c>
      <c r="I64" s="127">
        <f t="shared" si="26"/>
        <v>70.342375923241519</v>
      </c>
      <c r="J64" s="100"/>
    </row>
    <row r="65" spans="1:10" x14ac:dyDescent="0.25">
      <c r="A65" s="6"/>
      <c r="B65" s="19"/>
      <c r="C65" s="6"/>
      <c r="D65" s="87">
        <v>3227</v>
      </c>
      <c r="E65" s="72" t="s">
        <v>105</v>
      </c>
      <c r="F65" s="63">
        <v>83.1</v>
      </c>
      <c r="G65" s="63"/>
      <c r="H65" s="100">
        <v>17.84</v>
      </c>
      <c r="I65" s="127">
        <f t="shared" si="26"/>
        <v>21.468110709987968</v>
      </c>
      <c r="J65" s="100"/>
    </row>
    <row r="66" spans="1:10" x14ac:dyDescent="0.25">
      <c r="A66" s="6"/>
      <c r="B66" s="19"/>
      <c r="C66" s="6">
        <v>323</v>
      </c>
      <c r="D66" s="87"/>
      <c r="E66" s="72" t="s">
        <v>111</v>
      </c>
      <c r="F66" s="63">
        <f>SUM(F67:F74)</f>
        <v>11092.41</v>
      </c>
      <c r="G66" s="63"/>
      <c r="H66" s="63">
        <f>SUM(H67:H74)</f>
        <v>13576.31</v>
      </c>
      <c r="I66" s="127">
        <f t="shared" ref="I66:I89" si="29">SUM(H66/F66*100)</f>
        <v>122.39278930367701</v>
      </c>
      <c r="J66" s="100"/>
    </row>
    <row r="67" spans="1:10" x14ac:dyDescent="0.25">
      <c r="A67" s="6"/>
      <c r="B67" s="19"/>
      <c r="C67" s="6"/>
      <c r="D67" s="87" t="s">
        <v>106</v>
      </c>
      <c r="E67" s="72" t="s">
        <v>112</v>
      </c>
      <c r="F67" s="63">
        <v>2071.4499999999998</v>
      </c>
      <c r="G67" s="63"/>
      <c r="H67" s="100">
        <v>4615.1400000000003</v>
      </c>
      <c r="I67" s="127">
        <f t="shared" si="29"/>
        <v>222.79755726664899</v>
      </c>
      <c r="J67" s="100"/>
    </row>
    <row r="68" spans="1:10" x14ac:dyDescent="0.25">
      <c r="A68" s="6"/>
      <c r="B68" s="19"/>
      <c r="C68" s="6"/>
      <c r="D68" s="87" t="s">
        <v>107</v>
      </c>
      <c r="E68" s="72" t="s">
        <v>113</v>
      </c>
      <c r="F68" s="63">
        <v>3157.5</v>
      </c>
      <c r="G68" s="63"/>
      <c r="H68" s="100">
        <v>2464.3200000000002</v>
      </c>
      <c r="I68" s="127">
        <f t="shared" si="29"/>
        <v>78.046555819477433</v>
      </c>
      <c r="J68" s="100"/>
    </row>
    <row r="69" spans="1:10" x14ac:dyDescent="0.25">
      <c r="A69" s="6"/>
      <c r="B69" s="19"/>
      <c r="C69" s="6"/>
      <c r="D69" s="87" t="s">
        <v>108</v>
      </c>
      <c r="E69" s="72" t="s">
        <v>114</v>
      </c>
      <c r="F69" s="63">
        <v>1725.65</v>
      </c>
      <c r="G69" s="63"/>
      <c r="H69" s="100">
        <v>1893.89</v>
      </c>
      <c r="I69" s="127">
        <f t="shared" si="29"/>
        <v>109.74936980268303</v>
      </c>
      <c r="J69" s="100"/>
    </row>
    <row r="70" spans="1:10" x14ac:dyDescent="0.25">
      <c r="A70" s="6"/>
      <c r="B70" s="19"/>
      <c r="C70" s="6"/>
      <c r="D70" s="87">
        <v>3235</v>
      </c>
      <c r="E70" s="72" t="s">
        <v>115</v>
      </c>
      <c r="F70" s="63">
        <v>1699</v>
      </c>
      <c r="G70" s="63"/>
      <c r="H70" s="100">
        <v>1573.75</v>
      </c>
      <c r="I70" s="127">
        <f t="shared" si="29"/>
        <v>92.628016480282511</v>
      </c>
      <c r="J70" s="100"/>
    </row>
    <row r="71" spans="1:10" x14ac:dyDescent="0.25">
      <c r="A71" s="6"/>
      <c r="B71" s="19"/>
      <c r="C71" s="6"/>
      <c r="D71" s="87">
        <v>3236</v>
      </c>
      <c r="E71" s="72" t="s">
        <v>116</v>
      </c>
      <c r="F71" s="63">
        <v>55</v>
      </c>
      <c r="G71" s="63"/>
      <c r="H71" s="100">
        <v>0</v>
      </c>
      <c r="I71" s="127">
        <f t="shared" si="29"/>
        <v>0</v>
      </c>
      <c r="J71" s="100"/>
    </row>
    <row r="72" spans="1:10" x14ac:dyDescent="0.25">
      <c r="A72" s="6"/>
      <c r="B72" s="19"/>
      <c r="C72" s="6"/>
      <c r="D72" s="87">
        <v>3237</v>
      </c>
      <c r="E72" s="72" t="s">
        <v>117</v>
      </c>
      <c r="F72" s="63">
        <v>320.25</v>
      </c>
      <c r="G72" s="63"/>
      <c r="H72" s="100">
        <v>413.99</v>
      </c>
      <c r="I72" s="127">
        <f t="shared" si="29"/>
        <v>129.27088212334115</v>
      </c>
      <c r="J72" s="100"/>
    </row>
    <row r="73" spans="1:10" x14ac:dyDescent="0.25">
      <c r="A73" s="6"/>
      <c r="B73" s="19"/>
      <c r="C73" s="6"/>
      <c r="D73" s="87" t="s">
        <v>109</v>
      </c>
      <c r="E73" s="72" t="s">
        <v>118</v>
      </c>
      <c r="F73" s="63">
        <v>309.95999999999998</v>
      </c>
      <c r="G73" s="63"/>
      <c r="H73" s="100">
        <v>259.95999999999998</v>
      </c>
      <c r="I73" s="127">
        <f t="shared" si="29"/>
        <v>83.868886307910699</v>
      </c>
      <c r="J73" s="100"/>
    </row>
    <row r="74" spans="1:10" x14ac:dyDescent="0.25">
      <c r="A74" s="6"/>
      <c r="B74" s="19"/>
      <c r="C74" s="6"/>
      <c r="D74" s="87" t="s">
        <v>110</v>
      </c>
      <c r="E74" s="72" t="s">
        <v>119</v>
      </c>
      <c r="F74" s="63">
        <v>1753.6</v>
      </c>
      <c r="G74" s="63"/>
      <c r="H74" s="100">
        <v>2355.2600000000002</v>
      </c>
      <c r="I74" s="127">
        <f t="shared" si="29"/>
        <v>134.30999087591243</v>
      </c>
      <c r="J74" s="100"/>
    </row>
    <row r="75" spans="1:10" x14ac:dyDescent="0.25">
      <c r="A75" s="6"/>
      <c r="B75" s="19"/>
      <c r="C75" s="6">
        <v>324</v>
      </c>
      <c r="D75" s="87"/>
      <c r="E75" s="72" t="s">
        <v>120</v>
      </c>
      <c r="F75" s="63">
        <f>SUM(F76)</f>
        <v>2924.77</v>
      </c>
      <c r="G75" s="63"/>
      <c r="H75" s="63">
        <f>SUM(H76)</f>
        <v>68.2</v>
      </c>
      <c r="I75" s="127">
        <f t="shared" si="29"/>
        <v>2.3318072874106344</v>
      </c>
      <c r="J75" s="100"/>
    </row>
    <row r="76" spans="1:10" x14ac:dyDescent="0.25">
      <c r="A76" s="6"/>
      <c r="B76" s="19"/>
      <c r="C76" s="6"/>
      <c r="D76" s="87">
        <v>3241</v>
      </c>
      <c r="E76" s="72" t="s">
        <v>120</v>
      </c>
      <c r="F76" s="63">
        <v>2924.77</v>
      </c>
      <c r="G76" s="63"/>
      <c r="H76" s="100">
        <v>68.2</v>
      </c>
      <c r="I76" s="127">
        <f t="shared" si="29"/>
        <v>2.3318072874106344</v>
      </c>
      <c r="J76" s="100"/>
    </row>
    <row r="77" spans="1:10" x14ac:dyDescent="0.25">
      <c r="A77" s="6"/>
      <c r="B77" s="19"/>
      <c r="C77" s="6">
        <v>329</v>
      </c>
      <c r="D77" s="87"/>
      <c r="E77" s="72" t="s">
        <v>121</v>
      </c>
      <c r="F77" s="63">
        <f>SUM(F78:F82)</f>
        <v>6846.07</v>
      </c>
      <c r="G77" s="63"/>
      <c r="H77" s="63">
        <f>SUM(H78:H82)</f>
        <v>3570.12</v>
      </c>
      <c r="I77" s="127">
        <f t="shared" si="29"/>
        <v>52.148458896856155</v>
      </c>
      <c r="J77" s="100"/>
    </row>
    <row r="78" spans="1:10" x14ac:dyDescent="0.25">
      <c r="A78" s="6"/>
      <c r="B78" s="19"/>
      <c r="C78" s="6"/>
      <c r="D78" s="87">
        <v>3292</v>
      </c>
      <c r="E78" s="72" t="s">
        <v>122</v>
      </c>
      <c r="F78" s="63">
        <v>350.66</v>
      </c>
      <c r="G78" s="63"/>
      <c r="H78" s="100">
        <v>349.46</v>
      </c>
      <c r="I78" s="127">
        <f t="shared" si="29"/>
        <v>99.657788170877765</v>
      </c>
      <c r="J78" s="100"/>
    </row>
    <row r="79" spans="1:10" x14ac:dyDescent="0.25">
      <c r="A79" s="6"/>
      <c r="B79" s="19"/>
      <c r="C79" s="6"/>
      <c r="D79" s="87" t="s">
        <v>123</v>
      </c>
      <c r="E79" s="72" t="s">
        <v>124</v>
      </c>
      <c r="F79" s="63">
        <v>210.99</v>
      </c>
      <c r="G79" s="63"/>
      <c r="H79" s="100">
        <v>128.16</v>
      </c>
      <c r="I79" s="127">
        <f t="shared" si="29"/>
        <v>60.74221527086592</v>
      </c>
      <c r="J79" s="100"/>
    </row>
    <row r="80" spans="1:10" x14ac:dyDescent="0.25">
      <c r="A80" s="6"/>
      <c r="B80" s="19"/>
      <c r="C80" s="6"/>
      <c r="D80" s="87">
        <v>3294</v>
      </c>
      <c r="E80" s="72" t="s">
        <v>125</v>
      </c>
      <c r="F80" s="63">
        <v>48.27</v>
      </c>
      <c r="G80" s="63"/>
      <c r="H80" s="100">
        <v>60</v>
      </c>
      <c r="I80" s="127">
        <f t="shared" si="29"/>
        <v>124.30080795525168</v>
      </c>
      <c r="J80" s="100"/>
    </row>
    <row r="81" spans="1:10" x14ac:dyDescent="0.25">
      <c r="A81" s="6"/>
      <c r="B81" s="19"/>
      <c r="C81" s="6"/>
      <c r="D81" s="87">
        <v>3295</v>
      </c>
      <c r="E81" s="72" t="s">
        <v>126</v>
      </c>
      <c r="F81" s="63">
        <v>931.27</v>
      </c>
      <c r="G81" s="63"/>
      <c r="H81" s="100">
        <v>980</v>
      </c>
      <c r="I81" s="127">
        <f t="shared" si="29"/>
        <v>105.23263929902176</v>
      </c>
      <c r="J81" s="100"/>
    </row>
    <row r="82" spans="1:10" x14ac:dyDescent="0.25">
      <c r="A82" s="6"/>
      <c r="B82" s="19"/>
      <c r="C82" s="6"/>
      <c r="D82" s="87" t="s">
        <v>127</v>
      </c>
      <c r="E82" s="72" t="s">
        <v>121</v>
      </c>
      <c r="F82" s="63">
        <v>5304.88</v>
      </c>
      <c r="G82" s="63"/>
      <c r="H82" s="100">
        <v>2052.5</v>
      </c>
      <c r="I82" s="127">
        <f t="shared" si="29"/>
        <v>38.690790366605846</v>
      </c>
      <c r="J82" s="100"/>
    </row>
    <row r="83" spans="1:10" s="27" customFormat="1" x14ac:dyDescent="0.25">
      <c r="A83" s="19"/>
      <c r="B83" s="19">
        <v>34</v>
      </c>
      <c r="C83" s="19"/>
      <c r="D83" s="88"/>
      <c r="E83" s="73" t="s">
        <v>130</v>
      </c>
      <c r="F83" s="65">
        <f>SUM(F84)</f>
        <v>274.61</v>
      </c>
      <c r="G83" s="83">
        <v>553</v>
      </c>
      <c r="H83" s="65">
        <f>SUM(H84)</f>
        <v>291.89999999999998</v>
      </c>
      <c r="I83" s="101">
        <f t="shared" si="29"/>
        <v>106.29620188631148</v>
      </c>
      <c r="J83" s="101">
        <f t="shared" ref="J83" si="30">SUM(H83/G83*100)</f>
        <v>52.784810126582272</v>
      </c>
    </row>
    <row r="84" spans="1:10" x14ac:dyDescent="0.25">
      <c r="A84" s="6"/>
      <c r="B84" s="19"/>
      <c r="C84" s="6">
        <v>343</v>
      </c>
      <c r="D84" s="87"/>
      <c r="E84" s="72" t="s">
        <v>131</v>
      </c>
      <c r="F84" s="63">
        <f>SUM(F85:F85)</f>
        <v>274.61</v>
      </c>
      <c r="G84" s="63"/>
      <c r="H84" s="63">
        <f>SUM(H85:H85)</f>
        <v>291.89999999999998</v>
      </c>
      <c r="I84" s="100">
        <f t="shared" si="29"/>
        <v>106.29620188631148</v>
      </c>
      <c r="J84" s="100"/>
    </row>
    <row r="85" spans="1:10" x14ac:dyDescent="0.25">
      <c r="A85" s="6"/>
      <c r="B85" s="19"/>
      <c r="C85" s="6"/>
      <c r="D85" s="87" t="s">
        <v>128</v>
      </c>
      <c r="E85" s="72" t="s">
        <v>129</v>
      </c>
      <c r="F85" s="63">
        <v>274.61</v>
      </c>
      <c r="G85" s="63"/>
      <c r="H85" s="100">
        <v>291.89999999999998</v>
      </c>
      <c r="I85" s="100">
        <f t="shared" si="29"/>
        <v>106.29620188631148</v>
      </c>
      <c r="J85" s="100"/>
    </row>
    <row r="86" spans="1:10" s="27" customFormat="1" ht="25.5" x14ac:dyDescent="0.25">
      <c r="A86" s="19"/>
      <c r="B86" s="19">
        <v>37</v>
      </c>
      <c r="C86" s="19"/>
      <c r="D86" s="88"/>
      <c r="E86" s="73" t="s">
        <v>298</v>
      </c>
      <c r="F86" s="65">
        <f>SUM(F87)</f>
        <v>0</v>
      </c>
      <c r="G86" s="83">
        <v>110.59</v>
      </c>
      <c r="H86" s="65">
        <f>SUM(H87)</f>
        <v>110.59</v>
      </c>
      <c r="I86" s="101">
        <v>0</v>
      </c>
      <c r="J86" s="101">
        <f t="shared" ref="J86" si="31">SUM(H86/G86*100)</f>
        <v>100</v>
      </c>
    </row>
    <row r="87" spans="1:10" ht="25.5" x14ac:dyDescent="0.25">
      <c r="A87" s="6"/>
      <c r="B87" s="6"/>
      <c r="C87" s="6">
        <v>372</v>
      </c>
      <c r="D87" s="87"/>
      <c r="E87" s="72" t="s">
        <v>293</v>
      </c>
      <c r="F87" s="63">
        <f>SUM(F88)</f>
        <v>0</v>
      </c>
      <c r="G87" s="63"/>
      <c r="H87" s="63">
        <f>SUM(H88)</f>
        <v>110.59</v>
      </c>
      <c r="I87" s="100">
        <v>0</v>
      </c>
      <c r="J87" s="100"/>
    </row>
    <row r="88" spans="1:10" x14ac:dyDescent="0.25">
      <c r="A88" s="6"/>
      <c r="B88" s="6"/>
      <c r="C88" s="6"/>
      <c r="D88" s="87">
        <v>3722</v>
      </c>
      <c r="E88" s="72" t="s">
        <v>294</v>
      </c>
      <c r="F88" s="63">
        <v>0</v>
      </c>
      <c r="G88" s="63"/>
      <c r="H88" s="100">
        <v>110.59</v>
      </c>
      <c r="I88" s="100">
        <v>0</v>
      </c>
      <c r="J88" s="100"/>
    </row>
    <row r="89" spans="1:10" s="27" customFormat="1" x14ac:dyDescent="0.25">
      <c r="A89" s="19"/>
      <c r="B89" s="19">
        <v>38</v>
      </c>
      <c r="C89" s="19"/>
      <c r="D89" s="88"/>
      <c r="E89" s="73" t="s">
        <v>132</v>
      </c>
      <c r="F89" s="65">
        <f>SUM(F90)</f>
        <v>401.4</v>
      </c>
      <c r="G89" s="83">
        <v>380.03</v>
      </c>
      <c r="H89" s="65">
        <f>SUM(H90)</f>
        <v>380.03</v>
      </c>
      <c r="I89" s="101">
        <f t="shared" si="29"/>
        <v>94.676133532635774</v>
      </c>
      <c r="J89" s="101">
        <f t="shared" ref="J89" si="32">SUM(H89/G89*100)</f>
        <v>100</v>
      </c>
    </row>
    <row r="90" spans="1:10" x14ac:dyDescent="0.25">
      <c r="A90" s="6"/>
      <c r="B90" s="6"/>
      <c r="C90" s="6">
        <v>381</v>
      </c>
      <c r="D90" s="87"/>
      <c r="E90" s="72" t="s">
        <v>133</v>
      </c>
      <c r="F90" s="63">
        <f>SUM(F91)</f>
        <v>401.4</v>
      </c>
      <c r="G90" s="63"/>
      <c r="H90" s="63">
        <f>SUM(H91)</f>
        <v>380.03</v>
      </c>
      <c r="I90" s="100">
        <v>0</v>
      </c>
      <c r="J90" s="100"/>
    </row>
    <row r="91" spans="1:10" x14ac:dyDescent="0.25">
      <c r="A91" s="6"/>
      <c r="B91" s="6"/>
      <c r="C91" s="6"/>
      <c r="D91" s="87">
        <v>3812</v>
      </c>
      <c r="E91" s="72" t="s">
        <v>134</v>
      </c>
      <c r="F91" s="63">
        <v>401.4</v>
      </c>
      <c r="G91" s="63"/>
      <c r="H91" s="100">
        <v>380.03</v>
      </c>
      <c r="I91" s="100">
        <v>0</v>
      </c>
      <c r="J91" s="100"/>
    </row>
    <row r="92" spans="1:10" s="27" customFormat="1" x14ac:dyDescent="0.25">
      <c r="A92" s="7">
        <v>4</v>
      </c>
      <c r="B92" s="8"/>
      <c r="C92" s="8"/>
      <c r="D92" s="8"/>
      <c r="E92" s="17" t="s">
        <v>6</v>
      </c>
      <c r="F92" s="65">
        <f>SUM(F93,F96)</f>
        <v>153.44999999999999</v>
      </c>
      <c r="G92" s="65">
        <f>SUM(G93,G96)</f>
        <v>13279.5</v>
      </c>
      <c r="H92" s="65">
        <f>SUM(H93,H96)</f>
        <v>5894.15</v>
      </c>
      <c r="I92" s="101">
        <f>SUM(H92/F92*100)</f>
        <v>3841.0883023786246</v>
      </c>
      <c r="J92" s="101">
        <f t="shared" ref="J92" si="33">SUM(H92/G92*100)</f>
        <v>44.385330772995971</v>
      </c>
    </row>
    <row r="93" spans="1:10" s="27" customFormat="1" ht="25.5" x14ac:dyDescent="0.25">
      <c r="A93" s="5"/>
      <c r="B93" s="5">
        <v>41</v>
      </c>
      <c r="C93" s="5"/>
      <c r="D93" s="5"/>
      <c r="E93" s="17" t="s">
        <v>7</v>
      </c>
      <c r="F93" s="65">
        <f>SUM(F94)</f>
        <v>0</v>
      </c>
      <c r="G93" s="65">
        <v>0</v>
      </c>
      <c r="H93" s="65">
        <f>SUM(H94)</f>
        <v>0</v>
      </c>
      <c r="I93" s="101">
        <v>0</v>
      </c>
      <c r="J93" s="101">
        <v>0</v>
      </c>
    </row>
    <row r="94" spans="1:10" x14ac:dyDescent="0.25">
      <c r="A94" s="9"/>
      <c r="B94" s="9"/>
      <c r="C94" s="6">
        <v>412</v>
      </c>
      <c r="D94" s="6"/>
      <c r="E94" s="6" t="s">
        <v>178</v>
      </c>
      <c r="F94" s="63">
        <f>SUM(F95)</f>
        <v>0</v>
      </c>
      <c r="G94" s="63"/>
      <c r="H94" s="63">
        <f>SUM(H95)</f>
        <v>0</v>
      </c>
      <c r="I94" s="100">
        <v>0</v>
      </c>
      <c r="J94" s="100"/>
    </row>
    <row r="95" spans="1:10" x14ac:dyDescent="0.25">
      <c r="A95" s="9"/>
      <c r="B95" s="9"/>
      <c r="C95" s="6"/>
      <c r="D95" s="6">
        <v>4126</v>
      </c>
      <c r="E95" s="6" t="s">
        <v>179</v>
      </c>
      <c r="F95" s="63">
        <v>0</v>
      </c>
      <c r="G95" s="63"/>
      <c r="H95" s="100">
        <v>0</v>
      </c>
      <c r="I95" s="100">
        <v>0</v>
      </c>
      <c r="J95" s="100"/>
    </row>
    <row r="96" spans="1:10" s="27" customFormat="1" ht="25.5" x14ac:dyDescent="0.25">
      <c r="A96" s="5"/>
      <c r="B96" s="5">
        <v>42</v>
      </c>
      <c r="C96" s="19"/>
      <c r="D96" s="19"/>
      <c r="E96" s="73" t="s">
        <v>135</v>
      </c>
      <c r="F96" s="65">
        <f>SUM(F97,F101)</f>
        <v>153.44999999999999</v>
      </c>
      <c r="G96" s="82">
        <v>13279.5</v>
      </c>
      <c r="H96" s="65">
        <f>SUM(H97,H101)</f>
        <v>5894.15</v>
      </c>
      <c r="I96" s="101">
        <f t="shared" ref="I96:I102" si="34">SUM(H96/F96*100)</f>
        <v>3841.0883023786246</v>
      </c>
      <c r="J96" s="101">
        <f t="shared" ref="J96" si="35">SUM(H96/G96*100)</f>
        <v>44.385330772995971</v>
      </c>
    </row>
    <row r="97" spans="1:10" x14ac:dyDescent="0.25">
      <c r="A97" s="9"/>
      <c r="B97" s="9"/>
      <c r="C97" s="6">
        <v>422</v>
      </c>
      <c r="D97" s="6"/>
      <c r="E97" s="72" t="s">
        <v>136</v>
      </c>
      <c r="F97" s="63">
        <f>SUM(F98:F100)</f>
        <v>0</v>
      </c>
      <c r="G97" s="63"/>
      <c r="H97" s="63">
        <f>SUM(H98:H100)</f>
        <v>5755.15</v>
      </c>
      <c r="I97" s="100">
        <v>0</v>
      </c>
      <c r="J97" s="100"/>
    </row>
    <row r="98" spans="1:10" x14ac:dyDescent="0.25">
      <c r="A98" s="9"/>
      <c r="B98" s="9"/>
      <c r="C98" s="6"/>
      <c r="D98" s="6">
        <v>4221</v>
      </c>
      <c r="E98" s="72" t="s">
        <v>137</v>
      </c>
      <c r="F98" s="63">
        <v>0</v>
      </c>
      <c r="G98" s="63"/>
      <c r="H98" s="100">
        <v>0</v>
      </c>
      <c r="I98" s="100">
        <v>0</v>
      </c>
      <c r="J98" s="100"/>
    </row>
    <row r="99" spans="1:10" x14ac:dyDescent="0.25">
      <c r="A99" s="9"/>
      <c r="B99" s="9"/>
      <c r="C99" s="6"/>
      <c r="D99" s="6">
        <v>4223</v>
      </c>
      <c r="E99" s="72" t="s">
        <v>180</v>
      </c>
      <c r="F99" s="63">
        <v>0</v>
      </c>
      <c r="G99" s="63"/>
      <c r="H99" s="100">
        <v>699</v>
      </c>
      <c r="I99" s="100">
        <v>0</v>
      </c>
      <c r="J99" s="100"/>
    </row>
    <row r="100" spans="1:10" x14ac:dyDescent="0.25">
      <c r="A100" s="9"/>
      <c r="B100" s="9"/>
      <c r="C100" s="6"/>
      <c r="D100" s="6">
        <v>4227</v>
      </c>
      <c r="E100" s="72" t="s">
        <v>138</v>
      </c>
      <c r="F100" s="63">
        <v>0</v>
      </c>
      <c r="G100" s="63"/>
      <c r="H100" s="100">
        <v>5056.1499999999996</v>
      </c>
      <c r="I100" s="100">
        <v>0</v>
      </c>
      <c r="J100" s="100"/>
    </row>
    <row r="101" spans="1:10" x14ac:dyDescent="0.25">
      <c r="A101" s="9"/>
      <c r="B101" s="9"/>
      <c r="C101" s="6">
        <v>424</v>
      </c>
      <c r="D101" s="6"/>
      <c r="E101" s="72" t="s">
        <v>139</v>
      </c>
      <c r="F101" s="63">
        <f>SUM(F102)</f>
        <v>153.44999999999999</v>
      </c>
      <c r="G101" s="63"/>
      <c r="H101" s="63">
        <f>SUM(H102)</f>
        <v>139</v>
      </c>
      <c r="I101" s="100">
        <f t="shared" si="34"/>
        <v>90.583251873574469</v>
      </c>
      <c r="J101" s="100"/>
    </row>
    <row r="102" spans="1:10" x14ac:dyDescent="0.25">
      <c r="A102" s="9"/>
      <c r="B102" s="9"/>
      <c r="C102" s="6"/>
      <c r="D102" s="87">
        <v>4241</v>
      </c>
      <c r="E102" s="72" t="s">
        <v>140</v>
      </c>
      <c r="F102" s="63">
        <v>153.44999999999999</v>
      </c>
      <c r="G102" s="63"/>
      <c r="H102" s="100">
        <v>139</v>
      </c>
      <c r="I102" s="100">
        <f t="shared" si="34"/>
        <v>90.583251873574469</v>
      </c>
      <c r="J102" s="100"/>
    </row>
    <row r="104" spans="1:10" ht="15" customHeight="1" x14ac:dyDescent="0.25">
      <c r="A104" s="185" t="s">
        <v>299</v>
      </c>
      <c r="H104" s="144" t="s">
        <v>255</v>
      </c>
      <c r="I104" s="144"/>
    </row>
    <row r="105" spans="1:10" x14ac:dyDescent="0.25">
      <c r="A105" s="186" t="s">
        <v>257</v>
      </c>
      <c r="H105" s="102" t="s">
        <v>256</v>
      </c>
    </row>
    <row r="106" spans="1:10" ht="15" customHeight="1" x14ac:dyDescent="0.25">
      <c r="A106" s="185" t="s">
        <v>300</v>
      </c>
    </row>
  </sheetData>
  <mergeCells count="8">
    <mergeCell ref="A2:J2"/>
    <mergeCell ref="A4:J4"/>
    <mergeCell ref="A6:J6"/>
    <mergeCell ref="H104:I104"/>
    <mergeCell ref="A8:E8"/>
    <mergeCell ref="A9:E9"/>
    <mergeCell ref="A43:E43"/>
    <mergeCell ref="A44:E44"/>
  </mergeCells>
  <pageMargins left="0.7" right="0.7" top="0.75" bottom="0.75" header="0.3" footer="0.3"/>
  <pageSetup paperSize="9" scale="6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52"/>
  <sheetViews>
    <sheetView workbookViewId="0"/>
  </sheetViews>
  <sheetFormatPr defaultRowHeight="15" x14ac:dyDescent="0.25"/>
  <cols>
    <col min="1" max="1" width="37.7109375" customWidth="1"/>
    <col min="2" max="4" width="25.28515625" style="126" customWidth="1"/>
    <col min="5" max="6" width="15.7109375" style="126" customWidth="1"/>
  </cols>
  <sheetData>
    <row r="1" spans="1:6" ht="18" x14ac:dyDescent="0.25">
      <c r="A1" s="15"/>
      <c r="B1" s="113"/>
      <c r="C1" s="113"/>
      <c r="D1" s="114"/>
      <c r="E1" s="114"/>
      <c r="F1" s="114"/>
    </row>
    <row r="2" spans="1:6" ht="15.75" customHeight="1" x14ac:dyDescent="0.25">
      <c r="A2" s="155" t="s">
        <v>34</v>
      </c>
      <c r="B2" s="155"/>
      <c r="C2" s="155"/>
      <c r="D2" s="155"/>
      <c r="E2" s="155"/>
      <c r="F2" s="155"/>
    </row>
    <row r="3" spans="1:6" ht="18" x14ac:dyDescent="0.25">
      <c r="A3" s="15"/>
      <c r="B3" s="113"/>
      <c r="C3" s="113"/>
      <c r="D3" s="114"/>
      <c r="E3" s="114"/>
      <c r="F3" s="114"/>
    </row>
    <row r="4" spans="1:6" ht="26.25" x14ac:dyDescent="0.25">
      <c r="A4" s="30" t="s">
        <v>8</v>
      </c>
      <c r="B4" s="115" t="s">
        <v>267</v>
      </c>
      <c r="C4" s="115" t="s">
        <v>263</v>
      </c>
      <c r="D4" s="115" t="s">
        <v>264</v>
      </c>
      <c r="E4" s="115" t="s">
        <v>17</v>
      </c>
      <c r="F4" s="115" t="s">
        <v>44</v>
      </c>
    </row>
    <row r="5" spans="1:6" x14ac:dyDescent="0.25">
      <c r="A5" s="30">
        <v>1</v>
      </c>
      <c r="B5" s="115">
        <v>2</v>
      </c>
      <c r="C5" s="115">
        <v>3</v>
      </c>
      <c r="D5" s="115">
        <v>4</v>
      </c>
      <c r="E5" s="115" t="s">
        <v>272</v>
      </c>
      <c r="F5" s="115" t="s">
        <v>273</v>
      </c>
    </row>
    <row r="6" spans="1:6" x14ac:dyDescent="0.25">
      <c r="A6" s="5" t="s">
        <v>33</v>
      </c>
      <c r="B6" s="116">
        <f>SUM(B7,B9,B11,B16,B25)</f>
        <v>323238.11</v>
      </c>
      <c r="C6" s="117">
        <f t="shared" ref="C6:D6" si="0">SUM(C7,C9,C11,C16,C25)</f>
        <v>803611.21000000008</v>
      </c>
      <c r="D6" s="117">
        <f t="shared" si="0"/>
        <v>399710.60000000003</v>
      </c>
      <c r="E6" s="118">
        <f t="shared" ref="E6:E26" si="1">SUM(D6/B6*100)</f>
        <v>123.65825304448168</v>
      </c>
      <c r="F6" s="118">
        <f t="shared" ref="F6:F11" si="2">SUM(D6/C6*100)</f>
        <v>49.739301172764868</v>
      </c>
    </row>
    <row r="7" spans="1:6" x14ac:dyDescent="0.25">
      <c r="A7" s="5" t="s">
        <v>31</v>
      </c>
      <c r="B7" s="119">
        <f>SUM(B8)</f>
        <v>3495.67</v>
      </c>
      <c r="C7" s="119">
        <f t="shared" ref="C7:D7" si="3">SUM(C8)</f>
        <v>23243.919999999998</v>
      </c>
      <c r="D7" s="119">
        <f t="shared" si="3"/>
        <v>8690.19</v>
      </c>
      <c r="E7" s="118">
        <f t="shared" si="1"/>
        <v>248.59869495690384</v>
      </c>
      <c r="F7" s="118">
        <f t="shared" si="2"/>
        <v>37.386938175660568</v>
      </c>
    </row>
    <row r="8" spans="1:6" x14ac:dyDescent="0.25">
      <c r="A8" s="75" t="s">
        <v>182</v>
      </c>
      <c r="B8" s="63">
        <v>3495.67</v>
      </c>
      <c r="C8" s="81">
        <v>23243.919999999998</v>
      </c>
      <c r="D8" s="63">
        <v>8690.19</v>
      </c>
      <c r="E8" s="124">
        <f t="shared" si="1"/>
        <v>248.59869495690384</v>
      </c>
      <c r="F8" s="124">
        <f t="shared" si="2"/>
        <v>37.386938175660568</v>
      </c>
    </row>
    <row r="9" spans="1:6" x14ac:dyDescent="0.25">
      <c r="A9" s="76" t="s">
        <v>29</v>
      </c>
      <c r="B9" s="65">
        <f>SUM(B10)</f>
        <v>0.01</v>
      </c>
      <c r="C9" s="65">
        <f t="shared" ref="C9:D9" si="4">SUM(C10)</f>
        <v>534</v>
      </c>
      <c r="D9" s="65">
        <f t="shared" si="4"/>
        <v>209.04</v>
      </c>
      <c r="E9" s="118">
        <f t="shared" si="1"/>
        <v>2090400</v>
      </c>
      <c r="F9" s="118">
        <f t="shared" si="2"/>
        <v>39.146067415730336</v>
      </c>
    </row>
    <row r="10" spans="1:6" x14ac:dyDescent="0.25">
      <c r="A10" s="11" t="s">
        <v>183</v>
      </c>
      <c r="B10" s="63">
        <v>0.01</v>
      </c>
      <c r="C10" s="81">
        <v>534</v>
      </c>
      <c r="D10" s="63">
        <v>209.04</v>
      </c>
      <c r="E10" s="124">
        <f t="shared" si="1"/>
        <v>2090400</v>
      </c>
      <c r="F10" s="124">
        <f t="shared" si="2"/>
        <v>39.146067415730336</v>
      </c>
    </row>
    <row r="11" spans="1:6" x14ac:dyDescent="0.25">
      <c r="A11" s="77" t="s">
        <v>184</v>
      </c>
      <c r="B11" s="79">
        <f>SUM(B12:B15)</f>
        <v>37400.67</v>
      </c>
      <c r="C11" s="79">
        <f t="shared" ref="C11:D11" si="5">SUM(C12:C15)</f>
        <v>70772.459999999992</v>
      </c>
      <c r="D11" s="79">
        <f t="shared" si="5"/>
        <v>42929.990000000005</v>
      </c>
      <c r="E11" s="118">
        <f t="shared" si="1"/>
        <v>114.78401322757054</v>
      </c>
      <c r="F11" s="118">
        <f t="shared" si="2"/>
        <v>60.659174486798975</v>
      </c>
    </row>
    <row r="12" spans="1:6" ht="25.5" x14ac:dyDescent="0.25">
      <c r="A12" s="11" t="s">
        <v>185</v>
      </c>
      <c r="B12" s="80">
        <v>11546.88</v>
      </c>
      <c r="C12" s="84">
        <v>20600</v>
      </c>
      <c r="D12" s="80">
        <v>13704</v>
      </c>
      <c r="E12" s="124">
        <f t="shared" si="1"/>
        <v>118.68141004323248</v>
      </c>
      <c r="F12" s="124">
        <f t="shared" ref="F12:F14" si="6">SUM(D12/C12*100)</f>
        <v>66.524271844660205</v>
      </c>
    </row>
    <row r="13" spans="1:6" ht="25.5" x14ac:dyDescent="0.25">
      <c r="A13" s="11" t="s">
        <v>186</v>
      </c>
      <c r="B13" s="80">
        <v>25853.79</v>
      </c>
      <c r="C13" s="84">
        <v>50171.46</v>
      </c>
      <c r="D13" s="80">
        <v>29225.99</v>
      </c>
      <c r="E13" s="124">
        <f t="shared" si="1"/>
        <v>113.04334877014163</v>
      </c>
      <c r="F13" s="124">
        <f t="shared" si="6"/>
        <v>58.252221482093617</v>
      </c>
    </row>
    <row r="14" spans="1:6" ht="25.5" x14ac:dyDescent="0.25">
      <c r="A14" s="11" t="s">
        <v>251</v>
      </c>
      <c r="B14" s="80">
        <v>0</v>
      </c>
      <c r="C14" s="84">
        <v>1</v>
      </c>
      <c r="D14" s="80">
        <v>0</v>
      </c>
      <c r="E14" s="124">
        <v>0</v>
      </c>
      <c r="F14" s="124">
        <f t="shared" si="6"/>
        <v>0</v>
      </c>
    </row>
    <row r="15" spans="1:6" ht="25.5" x14ac:dyDescent="0.25">
      <c r="A15" s="11" t="s">
        <v>187</v>
      </c>
      <c r="B15" s="80">
        <v>0</v>
      </c>
      <c r="C15" s="80">
        <v>0</v>
      </c>
      <c r="D15" s="80">
        <v>0</v>
      </c>
      <c r="E15" s="124">
        <v>0</v>
      </c>
      <c r="F15" s="124">
        <v>0</v>
      </c>
    </row>
    <row r="16" spans="1:6" x14ac:dyDescent="0.25">
      <c r="A16" s="78" t="s">
        <v>188</v>
      </c>
      <c r="B16" s="79">
        <f>SUM(B17:B24)</f>
        <v>281658.31</v>
      </c>
      <c r="C16" s="79">
        <f t="shared" ref="C16:D16" si="7">SUM(C17:C24)</f>
        <v>707193.83000000007</v>
      </c>
      <c r="D16" s="79">
        <f t="shared" si="7"/>
        <v>346620.38</v>
      </c>
      <c r="E16" s="118">
        <f t="shared" si="1"/>
        <v>123.0641410864107</v>
      </c>
      <c r="F16" s="118">
        <f>SUM(D16/C16*100)</f>
        <v>49.013490403331147</v>
      </c>
    </row>
    <row r="17" spans="1:6" x14ac:dyDescent="0.25">
      <c r="A17" s="75" t="s">
        <v>189</v>
      </c>
      <c r="B17" s="80">
        <v>4292</v>
      </c>
      <c r="C17" s="80">
        <v>0</v>
      </c>
      <c r="D17" s="80">
        <v>0</v>
      </c>
      <c r="E17" s="124">
        <f t="shared" si="1"/>
        <v>0</v>
      </c>
      <c r="F17" s="124">
        <v>0</v>
      </c>
    </row>
    <row r="18" spans="1:6" ht="25.5" x14ac:dyDescent="0.25">
      <c r="A18" s="11" t="s">
        <v>275</v>
      </c>
      <c r="B18" s="120">
        <v>0</v>
      </c>
      <c r="C18" s="120">
        <v>4165</v>
      </c>
      <c r="D18" s="120">
        <v>4165</v>
      </c>
      <c r="E18" s="124">
        <v>0</v>
      </c>
      <c r="F18" s="124">
        <f t="shared" ref="F18" si="8">SUM(D18/C18*100)</f>
        <v>100</v>
      </c>
    </row>
    <row r="19" spans="1:6" x14ac:dyDescent="0.25">
      <c r="A19" s="11" t="s">
        <v>190</v>
      </c>
      <c r="B19" s="120">
        <v>2000</v>
      </c>
      <c r="C19" s="120">
        <v>0</v>
      </c>
      <c r="D19" s="120">
        <v>0</v>
      </c>
      <c r="E19" s="124">
        <f t="shared" si="1"/>
        <v>0</v>
      </c>
      <c r="F19" s="124">
        <v>0</v>
      </c>
    </row>
    <row r="20" spans="1:6" ht="25.5" x14ac:dyDescent="0.25">
      <c r="A20" s="11" t="s">
        <v>191</v>
      </c>
      <c r="B20" s="120">
        <v>230</v>
      </c>
      <c r="C20" s="120">
        <v>230</v>
      </c>
      <c r="D20" s="120">
        <v>230</v>
      </c>
      <c r="E20" s="124">
        <f t="shared" si="1"/>
        <v>100</v>
      </c>
      <c r="F20" s="124">
        <f t="shared" ref="F20:F23" si="9">SUM(D20/C20*100)</f>
        <v>100</v>
      </c>
    </row>
    <row r="21" spans="1:6" ht="25.5" x14ac:dyDescent="0.25">
      <c r="A21" s="75" t="s">
        <v>192</v>
      </c>
      <c r="B21" s="121">
        <v>273406.90999999997</v>
      </c>
      <c r="C21" s="121">
        <v>699764.8</v>
      </c>
      <c r="D21" s="121">
        <v>339191.35</v>
      </c>
      <c r="E21" s="124">
        <f t="shared" si="1"/>
        <v>124.0610012380448</v>
      </c>
      <c r="F21" s="124">
        <f t="shared" si="9"/>
        <v>48.47219379997393</v>
      </c>
    </row>
    <row r="22" spans="1:6" ht="38.25" x14ac:dyDescent="0.25">
      <c r="A22" s="75" t="s">
        <v>193</v>
      </c>
      <c r="B22" s="121">
        <v>401.4</v>
      </c>
      <c r="C22" s="121">
        <v>380.03</v>
      </c>
      <c r="D22" s="121">
        <v>380.03</v>
      </c>
      <c r="E22" s="124">
        <f t="shared" si="1"/>
        <v>94.676133532635774</v>
      </c>
      <c r="F22" s="124">
        <f t="shared" si="9"/>
        <v>100</v>
      </c>
    </row>
    <row r="23" spans="1:6" x14ac:dyDescent="0.25">
      <c r="A23" s="11" t="s">
        <v>194</v>
      </c>
      <c r="B23" s="120">
        <v>1328</v>
      </c>
      <c r="C23" s="121">
        <v>2654</v>
      </c>
      <c r="D23" s="120">
        <v>2654</v>
      </c>
      <c r="E23" s="124">
        <f t="shared" si="1"/>
        <v>199.84939759036143</v>
      </c>
      <c r="F23" s="124">
        <f t="shared" si="9"/>
        <v>100</v>
      </c>
    </row>
    <row r="24" spans="1:6" ht="25.5" x14ac:dyDescent="0.25">
      <c r="A24" s="11" t="s">
        <v>195</v>
      </c>
      <c r="B24" s="120">
        <v>0</v>
      </c>
      <c r="C24" s="120">
        <v>0</v>
      </c>
      <c r="D24" s="120">
        <v>0</v>
      </c>
      <c r="E24" s="124">
        <v>0</v>
      </c>
      <c r="F24" s="124">
        <v>0</v>
      </c>
    </row>
    <row r="25" spans="1:6" x14ac:dyDescent="0.25">
      <c r="A25" s="78" t="s">
        <v>196</v>
      </c>
      <c r="B25" s="79">
        <f>SUM(B26)</f>
        <v>683.45</v>
      </c>
      <c r="C25" s="79">
        <f t="shared" ref="C25:D25" si="10">SUM(C26)</f>
        <v>1867</v>
      </c>
      <c r="D25" s="79">
        <f t="shared" si="10"/>
        <v>1261</v>
      </c>
      <c r="E25" s="118">
        <f t="shared" si="1"/>
        <v>184.50508449776865</v>
      </c>
      <c r="F25" s="118">
        <f>SUM(D25/C25*100)</f>
        <v>67.541510444563471</v>
      </c>
    </row>
    <row r="26" spans="1:6" x14ac:dyDescent="0.25">
      <c r="A26" s="11" t="s">
        <v>197</v>
      </c>
      <c r="B26" s="80">
        <v>683.45</v>
      </c>
      <c r="C26" s="80">
        <v>1867</v>
      </c>
      <c r="D26" s="80">
        <v>1261</v>
      </c>
      <c r="E26" s="124">
        <f t="shared" si="1"/>
        <v>184.50508449776865</v>
      </c>
      <c r="F26" s="124">
        <f>SUM(D26/C26*100)</f>
        <v>67.541510444563471</v>
      </c>
    </row>
    <row r="27" spans="1:6" x14ac:dyDescent="0.25">
      <c r="A27" s="25"/>
      <c r="B27" s="4"/>
      <c r="C27" s="4"/>
      <c r="D27" s="125"/>
      <c r="E27" s="124"/>
      <c r="F27" s="124"/>
    </row>
    <row r="28" spans="1:6" ht="15.75" customHeight="1" x14ac:dyDescent="0.25">
      <c r="A28" s="5" t="s">
        <v>32</v>
      </c>
      <c r="B28" s="116">
        <f>SUM(B29,B31,B33,B38,B47)</f>
        <v>326476.96000000002</v>
      </c>
      <c r="C28" s="116">
        <f>SUM(C29,C31,C33,C38,C47)</f>
        <v>815631.13</v>
      </c>
      <c r="D28" s="116">
        <f t="shared" ref="D28" si="11">SUM(D29,D31,D33,D38,D47)</f>
        <v>397266.18000000005</v>
      </c>
      <c r="E28" s="118">
        <f t="shared" ref="E28:E48" si="12">SUM(D28/B28*100)</f>
        <v>121.68276131951241</v>
      </c>
      <c r="F28" s="118">
        <f t="shared" ref="F28:F33" si="13">SUM(D28/C28*100)</f>
        <v>48.706598533089348</v>
      </c>
    </row>
    <row r="29" spans="1:6" ht="15.75" customHeight="1" x14ac:dyDescent="0.25">
      <c r="A29" s="76" t="s">
        <v>31</v>
      </c>
      <c r="B29" s="122">
        <f>SUM(B30)</f>
        <v>3550.67</v>
      </c>
      <c r="C29" s="122">
        <f>SUM(C30)</f>
        <v>23243.919999999998</v>
      </c>
      <c r="D29" s="122">
        <f t="shared" ref="D29" si="14">SUM(D30)</f>
        <v>8690.19</v>
      </c>
      <c r="E29" s="118">
        <f t="shared" si="12"/>
        <v>244.74789265124613</v>
      </c>
      <c r="F29" s="118">
        <f t="shared" si="13"/>
        <v>37.386938175660568</v>
      </c>
    </row>
    <row r="30" spans="1:6" x14ac:dyDescent="0.25">
      <c r="A30" s="75" t="s">
        <v>182</v>
      </c>
      <c r="B30" s="81">
        <v>3550.67</v>
      </c>
      <c r="C30" s="81">
        <v>23243.919999999998</v>
      </c>
      <c r="D30" s="81">
        <v>8690.19</v>
      </c>
      <c r="E30" s="124">
        <f t="shared" si="12"/>
        <v>244.74789265124613</v>
      </c>
      <c r="F30" s="124">
        <f t="shared" si="13"/>
        <v>37.386938175660568</v>
      </c>
    </row>
    <row r="31" spans="1:6" x14ac:dyDescent="0.25">
      <c r="A31" s="76" t="s">
        <v>29</v>
      </c>
      <c r="B31" s="82">
        <f>SUM(B32)</f>
        <v>55.95</v>
      </c>
      <c r="C31" s="82">
        <f>SUM(C32)</f>
        <v>534</v>
      </c>
      <c r="D31" s="82">
        <f t="shared" ref="D31" si="15">SUM(D32)</f>
        <v>78.97</v>
      </c>
      <c r="E31" s="118">
        <f t="shared" si="12"/>
        <v>141.14387846291331</v>
      </c>
      <c r="F31" s="118">
        <f t="shared" si="13"/>
        <v>14.788389513108612</v>
      </c>
    </row>
    <row r="32" spans="1:6" x14ac:dyDescent="0.25">
      <c r="A32" s="11" t="s">
        <v>183</v>
      </c>
      <c r="B32" s="81">
        <v>55.95</v>
      </c>
      <c r="C32" s="81">
        <v>534</v>
      </c>
      <c r="D32" s="81">
        <v>78.97</v>
      </c>
      <c r="E32" s="124">
        <f t="shared" si="12"/>
        <v>141.14387846291331</v>
      </c>
      <c r="F32" s="124">
        <f t="shared" si="13"/>
        <v>14.788389513108612</v>
      </c>
    </row>
    <row r="33" spans="1:6" x14ac:dyDescent="0.25">
      <c r="A33" s="77" t="s">
        <v>184</v>
      </c>
      <c r="B33" s="83">
        <f>SUM(B34:B37)</f>
        <v>28518.7</v>
      </c>
      <c r="C33" s="83">
        <f>SUM(C34:C37)</f>
        <v>83095.16</v>
      </c>
      <c r="D33" s="83">
        <f t="shared" ref="D33" si="16">SUM(D34:D37)</f>
        <v>41255.31</v>
      </c>
      <c r="E33" s="118">
        <f t="shared" si="12"/>
        <v>144.66055605620173</v>
      </c>
      <c r="F33" s="118">
        <f t="shared" si="13"/>
        <v>49.648270729606871</v>
      </c>
    </row>
    <row r="34" spans="1:6" ht="25.5" x14ac:dyDescent="0.25">
      <c r="A34" s="11" t="s">
        <v>185</v>
      </c>
      <c r="B34" s="84">
        <v>2664.91</v>
      </c>
      <c r="C34" s="84">
        <v>32922.699999999997</v>
      </c>
      <c r="D34" s="84">
        <v>11936.63</v>
      </c>
      <c r="E34" s="124">
        <f t="shared" si="12"/>
        <v>447.91869143798476</v>
      </c>
      <c r="F34" s="124">
        <f t="shared" ref="F34:F36" si="17">SUM(D34/C34*100)</f>
        <v>36.256534245368698</v>
      </c>
    </row>
    <row r="35" spans="1:6" ht="25.5" x14ac:dyDescent="0.25">
      <c r="A35" s="11" t="s">
        <v>186</v>
      </c>
      <c r="B35" s="84">
        <v>25853.79</v>
      </c>
      <c r="C35" s="84">
        <v>50171.46</v>
      </c>
      <c r="D35" s="84">
        <v>29318.68</v>
      </c>
      <c r="E35" s="124">
        <f t="shared" si="12"/>
        <v>113.40186487164938</v>
      </c>
      <c r="F35" s="124">
        <f t="shared" si="17"/>
        <v>58.436967949507547</v>
      </c>
    </row>
    <row r="36" spans="1:6" ht="25.5" x14ac:dyDescent="0.25">
      <c r="A36" s="11" t="s">
        <v>251</v>
      </c>
      <c r="B36" s="84">
        <v>0</v>
      </c>
      <c r="C36" s="84">
        <v>1</v>
      </c>
      <c r="D36" s="84">
        <v>0</v>
      </c>
      <c r="E36" s="124">
        <v>0</v>
      </c>
      <c r="F36" s="124">
        <f t="shared" si="17"/>
        <v>0</v>
      </c>
    </row>
    <row r="37" spans="1:6" ht="25.5" x14ac:dyDescent="0.25">
      <c r="A37" s="11" t="s">
        <v>187</v>
      </c>
      <c r="B37" s="84">
        <v>0</v>
      </c>
      <c r="C37" s="84">
        <v>0</v>
      </c>
      <c r="D37" s="84">
        <v>0</v>
      </c>
      <c r="E37" s="124">
        <v>0</v>
      </c>
      <c r="F37" s="124">
        <v>0</v>
      </c>
    </row>
    <row r="38" spans="1:6" x14ac:dyDescent="0.25">
      <c r="A38" s="78" t="s">
        <v>188</v>
      </c>
      <c r="B38" s="83">
        <f>SUM(B39:B46)</f>
        <v>293668.19</v>
      </c>
      <c r="C38" s="83">
        <f>SUM(C39:C46)</f>
        <v>706891.05</v>
      </c>
      <c r="D38" s="83">
        <f t="shared" ref="D38" si="18">SUM(D39:D46)</f>
        <v>345980.71</v>
      </c>
      <c r="E38" s="118">
        <f t="shared" si="12"/>
        <v>117.8134785384825</v>
      </c>
      <c r="F38" s="118">
        <f>SUM(D38/C38*100)</f>
        <v>48.943993561666964</v>
      </c>
    </row>
    <row r="39" spans="1:6" x14ac:dyDescent="0.25">
      <c r="A39" s="75" t="s">
        <v>189</v>
      </c>
      <c r="B39" s="84">
        <v>4292</v>
      </c>
      <c r="C39" s="84">
        <v>0</v>
      </c>
      <c r="D39" s="84">
        <v>0</v>
      </c>
      <c r="E39" s="124">
        <f t="shared" si="12"/>
        <v>0</v>
      </c>
      <c r="F39" s="124">
        <v>0</v>
      </c>
    </row>
    <row r="40" spans="1:6" ht="25.5" x14ac:dyDescent="0.25">
      <c r="A40" s="11" t="s">
        <v>275</v>
      </c>
      <c r="B40" s="120">
        <v>0</v>
      </c>
      <c r="C40" s="120">
        <v>0</v>
      </c>
      <c r="D40" s="120">
        <v>0</v>
      </c>
      <c r="E40" s="124">
        <v>0</v>
      </c>
      <c r="F40" s="124">
        <v>0</v>
      </c>
    </row>
    <row r="41" spans="1:6" x14ac:dyDescent="0.25">
      <c r="A41" s="11" t="s">
        <v>190</v>
      </c>
      <c r="B41" s="120">
        <v>12913.88</v>
      </c>
      <c r="C41" s="120">
        <v>0</v>
      </c>
      <c r="D41" s="120">
        <v>0</v>
      </c>
      <c r="E41" s="124">
        <f t="shared" si="12"/>
        <v>0</v>
      </c>
      <c r="F41" s="124">
        <v>0</v>
      </c>
    </row>
    <row r="42" spans="1:6" ht="25.5" x14ac:dyDescent="0.25">
      <c r="A42" s="11" t="s">
        <v>191</v>
      </c>
      <c r="B42" s="120">
        <v>0</v>
      </c>
      <c r="C42" s="120">
        <v>436.88</v>
      </c>
      <c r="D42" s="120">
        <v>164.99</v>
      </c>
      <c r="E42" s="124">
        <v>0</v>
      </c>
      <c r="F42" s="124">
        <f t="shared" ref="F42:F45" si="19">SUM(D42/C42*100)</f>
        <v>37.765519135689438</v>
      </c>
    </row>
    <row r="43" spans="1:6" ht="25.5" x14ac:dyDescent="0.25">
      <c r="A43" s="75" t="s">
        <v>192</v>
      </c>
      <c r="B43" s="121">
        <v>273406.90999999997</v>
      </c>
      <c r="C43" s="121">
        <v>703420.14</v>
      </c>
      <c r="D43" s="121">
        <v>342781.69</v>
      </c>
      <c r="E43" s="124">
        <f t="shared" si="12"/>
        <v>125.37418677530864</v>
      </c>
      <c r="F43" s="124">
        <f t="shared" si="19"/>
        <v>48.730718742286797</v>
      </c>
    </row>
    <row r="44" spans="1:6" ht="38.25" x14ac:dyDescent="0.25">
      <c r="A44" s="75" t="s">
        <v>193</v>
      </c>
      <c r="B44" s="121">
        <v>401.4</v>
      </c>
      <c r="C44" s="121">
        <v>380.03</v>
      </c>
      <c r="D44" s="121">
        <v>380.03</v>
      </c>
      <c r="E44" s="124">
        <f t="shared" si="12"/>
        <v>94.676133532635774</v>
      </c>
      <c r="F44" s="124">
        <f t="shared" si="19"/>
        <v>100</v>
      </c>
    </row>
    <row r="45" spans="1:6" x14ac:dyDescent="0.25">
      <c r="A45" s="11" t="s">
        <v>194</v>
      </c>
      <c r="B45" s="120">
        <v>2654</v>
      </c>
      <c r="C45" s="121">
        <v>2654</v>
      </c>
      <c r="D45" s="120">
        <v>2654</v>
      </c>
      <c r="E45" s="124">
        <f t="shared" si="12"/>
        <v>100</v>
      </c>
      <c r="F45" s="124">
        <f t="shared" si="19"/>
        <v>100</v>
      </c>
    </row>
    <row r="46" spans="1:6" ht="25.5" x14ac:dyDescent="0.25">
      <c r="A46" s="11" t="s">
        <v>195</v>
      </c>
      <c r="B46" s="120">
        <v>0</v>
      </c>
      <c r="C46" s="120">
        <v>0</v>
      </c>
      <c r="D46" s="120">
        <v>0</v>
      </c>
      <c r="E46" s="124">
        <v>0</v>
      </c>
      <c r="F46" s="124">
        <v>0</v>
      </c>
    </row>
    <row r="47" spans="1:6" x14ac:dyDescent="0.25">
      <c r="A47" s="78" t="s">
        <v>196</v>
      </c>
      <c r="B47" s="83">
        <f>SUM(B48)</f>
        <v>683.45</v>
      </c>
      <c r="C47" s="83">
        <f>SUM(C48)</f>
        <v>1867</v>
      </c>
      <c r="D47" s="83">
        <f t="shared" ref="D47" si="20">SUM(D48)</f>
        <v>1261</v>
      </c>
      <c r="E47" s="118">
        <f t="shared" si="12"/>
        <v>184.50508449776865</v>
      </c>
      <c r="F47" s="118">
        <f>SUM(D47/C47*100)</f>
        <v>67.541510444563471</v>
      </c>
    </row>
    <row r="48" spans="1:6" x14ac:dyDescent="0.25">
      <c r="A48" s="11" t="s">
        <v>197</v>
      </c>
      <c r="B48" s="84">
        <v>683.45</v>
      </c>
      <c r="C48" s="84">
        <v>1867</v>
      </c>
      <c r="D48" s="84">
        <v>1261</v>
      </c>
      <c r="E48" s="124">
        <f t="shared" si="12"/>
        <v>184.50508449776865</v>
      </c>
      <c r="F48" s="124">
        <f>SUM(D48/C48*100)</f>
        <v>67.541510444563471</v>
      </c>
    </row>
    <row r="50" spans="1:5" ht="15" customHeight="1" x14ac:dyDescent="0.25">
      <c r="A50" s="185" t="s">
        <v>299</v>
      </c>
      <c r="D50" s="159" t="s">
        <v>255</v>
      </c>
      <c r="E50" s="159"/>
    </row>
    <row r="51" spans="1:5" x14ac:dyDescent="0.25">
      <c r="A51" s="186" t="s">
        <v>258</v>
      </c>
      <c r="D51" s="123" t="s">
        <v>256</v>
      </c>
    </row>
    <row r="52" spans="1:5" ht="15" customHeight="1" x14ac:dyDescent="0.25">
      <c r="A52" s="185" t="s">
        <v>300</v>
      </c>
    </row>
  </sheetData>
  <mergeCells count="2">
    <mergeCell ref="A2:F2"/>
    <mergeCell ref="D50:E50"/>
  </mergeCells>
  <pageMargins left="0.7" right="0.7" top="0.75" bottom="0.75" header="0.3" footer="0.3"/>
  <pageSetup paperSize="9" scale="7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3"/>
  <sheetViews>
    <sheetView workbookViewId="0">
      <selection activeCell="A21" sqref="A21"/>
    </sheetView>
  </sheetViews>
  <sheetFormatPr defaultRowHeight="15" x14ac:dyDescent="0.25"/>
  <cols>
    <col min="1" max="1" width="37.7109375" customWidth="1"/>
    <col min="2" max="4" width="25.28515625" customWidth="1"/>
    <col min="5" max="6" width="15.7109375" customWidth="1"/>
  </cols>
  <sheetData>
    <row r="1" spans="1:6" ht="18" x14ac:dyDescent="0.25">
      <c r="A1" s="15"/>
      <c r="B1" s="15"/>
      <c r="C1" s="15"/>
      <c r="D1" s="3"/>
      <c r="E1" s="3"/>
      <c r="F1" s="3"/>
    </row>
    <row r="2" spans="1:6" ht="15.75" customHeight="1" x14ac:dyDescent="0.25">
      <c r="A2" s="155" t="s">
        <v>43</v>
      </c>
      <c r="B2" s="155"/>
      <c r="C2" s="155"/>
      <c r="D2" s="155"/>
      <c r="E2" s="155"/>
      <c r="F2" s="155"/>
    </row>
    <row r="3" spans="1:6" ht="18" x14ac:dyDescent="0.25">
      <c r="A3" s="15"/>
      <c r="B3" s="15"/>
      <c r="C3" s="15"/>
      <c r="D3" s="3"/>
      <c r="E3" s="3"/>
      <c r="F3" s="3"/>
    </row>
    <row r="4" spans="1:6" ht="25.5" x14ac:dyDescent="0.25">
      <c r="A4" s="30" t="s">
        <v>8</v>
      </c>
      <c r="B4" s="30" t="s">
        <v>268</v>
      </c>
      <c r="C4" s="30" t="s">
        <v>263</v>
      </c>
      <c r="D4" s="30" t="s">
        <v>269</v>
      </c>
      <c r="E4" s="30" t="s">
        <v>17</v>
      </c>
      <c r="F4" s="30" t="s">
        <v>44</v>
      </c>
    </row>
    <row r="5" spans="1:6" x14ac:dyDescent="0.25">
      <c r="A5" s="30">
        <v>1</v>
      </c>
      <c r="B5" s="30">
        <v>2</v>
      </c>
      <c r="C5" s="30">
        <v>3</v>
      </c>
      <c r="D5" s="30">
        <v>4</v>
      </c>
      <c r="E5" s="30" t="s">
        <v>272</v>
      </c>
      <c r="F5" s="30" t="s">
        <v>273</v>
      </c>
    </row>
    <row r="6" spans="1:6" ht="15.75" customHeight="1" x14ac:dyDescent="0.25">
      <c r="A6" s="77" t="s">
        <v>9</v>
      </c>
      <c r="B6" s="79">
        <v>326476.96000000002</v>
      </c>
      <c r="C6" s="82">
        <v>815631.13</v>
      </c>
      <c r="D6" s="101">
        <v>397266.18</v>
      </c>
      <c r="E6" s="101">
        <f>SUM(D6/B6*100)</f>
        <v>121.68276131951239</v>
      </c>
      <c r="F6" s="101">
        <f>SUM(D6/C6*100)</f>
        <v>48.706598533089341</v>
      </c>
    </row>
    <row r="7" spans="1:6" ht="15.75" customHeight="1" x14ac:dyDescent="0.25">
      <c r="A7" s="77" t="s">
        <v>198</v>
      </c>
      <c r="B7" s="79">
        <v>326476.96000000002</v>
      </c>
      <c r="C7" s="82">
        <v>815631.13</v>
      </c>
      <c r="D7" s="101">
        <v>397266.18</v>
      </c>
      <c r="E7" s="101">
        <f>SUM(D7/B7*100)</f>
        <v>121.68276131951239</v>
      </c>
      <c r="F7" s="101">
        <f t="shared" ref="F7:F9" si="0">SUM(D7/C7*100)</f>
        <v>48.706598533089341</v>
      </c>
    </row>
    <row r="8" spans="1:6" x14ac:dyDescent="0.25">
      <c r="A8" s="11" t="s">
        <v>199</v>
      </c>
      <c r="B8" s="80">
        <v>326476.96000000002</v>
      </c>
      <c r="C8" s="81">
        <v>815631.13</v>
      </c>
      <c r="D8" s="100">
        <v>397266.18</v>
      </c>
      <c r="E8" s="100">
        <f>SUM(D8/B8*100)</f>
        <v>121.68276131951239</v>
      </c>
      <c r="F8" s="100">
        <f t="shared" si="0"/>
        <v>48.706598533089341</v>
      </c>
    </row>
    <row r="9" spans="1:6" x14ac:dyDescent="0.25">
      <c r="A9" s="10" t="s">
        <v>200</v>
      </c>
      <c r="B9" s="80">
        <v>326476.96000000002</v>
      </c>
      <c r="C9" s="81">
        <v>815631.13</v>
      </c>
      <c r="D9" s="100">
        <v>397266.18</v>
      </c>
      <c r="E9" s="100">
        <f>SUM(D9/B9*100)</f>
        <v>121.68276131951239</v>
      </c>
      <c r="F9" s="100">
        <f t="shared" si="0"/>
        <v>48.706598533089341</v>
      </c>
    </row>
    <row r="11" spans="1:6" ht="15" customHeight="1" x14ac:dyDescent="0.25">
      <c r="A11" s="185" t="s">
        <v>299</v>
      </c>
      <c r="D11" s="144" t="s">
        <v>255</v>
      </c>
      <c r="E11" s="144"/>
    </row>
    <row r="12" spans="1:6" x14ac:dyDescent="0.25">
      <c r="A12" s="186" t="s">
        <v>259</v>
      </c>
      <c r="D12" s="102" t="s">
        <v>256</v>
      </c>
    </row>
    <row r="13" spans="1:6" ht="15" customHeight="1" x14ac:dyDescent="0.25">
      <c r="A13" s="185" t="s">
        <v>300</v>
      </c>
    </row>
  </sheetData>
  <mergeCells count="2">
    <mergeCell ref="A2:F2"/>
    <mergeCell ref="D11:E11"/>
  </mergeCells>
  <pageMargins left="0.7" right="0.7" top="0.75" bottom="0.75" header="0.3" footer="0.3"/>
  <pageSetup paperSize="9"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8"/>
  <sheetViews>
    <sheetView workbookViewId="0">
      <selection activeCell="C24" sqref="C24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42578125" customWidth="1"/>
    <col min="4" max="4" width="5.42578125" bestFit="1" customWidth="1"/>
    <col min="5" max="8" width="25.28515625" customWidth="1"/>
    <col min="9" max="10" width="15.7109375" customWidth="1"/>
  </cols>
  <sheetData>
    <row r="1" spans="1:10" ht="18" customHeight="1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</row>
    <row r="2" spans="1:10" ht="18" customHeight="1" x14ac:dyDescent="0.25">
      <c r="A2" s="155" t="s">
        <v>59</v>
      </c>
      <c r="B2" s="155"/>
      <c r="C2" s="155"/>
      <c r="D2" s="155"/>
      <c r="E2" s="155"/>
      <c r="F2" s="155"/>
      <c r="G2" s="155"/>
      <c r="H2" s="155"/>
      <c r="I2" s="155"/>
      <c r="J2" s="155"/>
    </row>
    <row r="3" spans="1:10" ht="15.75" customHeight="1" x14ac:dyDescent="0.25">
      <c r="A3" s="155" t="s">
        <v>35</v>
      </c>
      <c r="B3" s="155"/>
      <c r="C3" s="155"/>
      <c r="D3" s="155"/>
      <c r="E3" s="155"/>
      <c r="F3" s="155"/>
      <c r="G3" s="155"/>
      <c r="H3" s="155"/>
      <c r="I3" s="155"/>
      <c r="J3" s="155"/>
    </row>
    <row r="4" spans="1:10" ht="18" x14ac:dyDescent="0.25">
      <c r="A4" s="15"/>
      <c r="B4" s="15"/>
      <c r="C4" s="15"/>
      <c r="D4" s="15"/>
      <c r="E4" s="15"/>
      <c r="F4" s="15"/>
      <c r="G4" s="15"/>
      <c r="H4" s="3"/>
      <c r="I4" s="3"/>
      <c r="J4" s="3"/>
    </row>
    <row r="5" spans="1:10" ht="25.5" customHeight="1" x14ac:dyDescent="0.25">
      <c r="A5" s="156" t="s">
        <v>8</v>
      </c>
      <c r="B5" s="157"/>
      <c r="C5" s="157"/>
      <c r="D5" s="157"/>
      <c r="E5" s="158"/>
      <c r="F5" s="32" t="s">
        <v>267</v>
      </c>
      <c r="G5" s="30" t="s">
        <v>263</v>
      </c>
      <c r="H5" s="32" t="s">
        <v>264</v>
      </c>
      <c r="I5" s="32" t="s">
        <v>17</v>
      </c>
      <c r="J5" s="32" t="s">
        <v>44</v>
      </c>
    </row>
    <row r="6" spans="1:10" x14ac:dyDescent="0.25">
      <c r="A6" s="156">
        <v>1</v>
      </c>
      <c r="B6" s="157"/>
      <c r="C6" s="157"/>
      <c r="D6" s="157"/>
      <c r="E6" s="158"/>
      <c r="F6" s="32">
        <v>2</v>
      </c>
      <c r="G6" s="32">
        <v>3</v>
      </c>
      <c r="H6" s="32">
        <v>4</v>
      </c>
      <c r="I6" s="32" t="s">
        <v>272</v>
      </c>
      <c r="J6" s="32" t="s">
        <v>273</v>
      </c>
    </row>
    <row r="7" spans="1:10" ht="25.5" x14ac:dyDescent="0.25">
      <c r="A7" s="5">
        <v>8</v>
      </c>
      <c r="B7" s="5"/>
      <c r="C7" s="5"/>
      <c r="D7" s="5"/>
      <c r="E7" s="5" t="s">
        <v>10</v>
      </c>
      <c r="F7" s="63">
        <v>0</v>
      </c>
      <c r="G7" s="63">
        <v>0</v>
      </c>
      <c r="H7" s="63">
        <v>0</v>
      </c>
      <c r="I7" s="63">
        <v>0</v>
      </c>
      <c r="J7" s="63">
        <v>0</v>
      </c>
    </row>
    <row r="8" spans="1:10" x14ac:dyDescent="0.25">
      <c r="A8" s="5"/>
      <c r="B8" s="9">
        <v>84</v>
      </c>
      <c r="C8" s="9"/>
      <c r="D8" s="9"/>
      <c r="E8" s="9" t="s">
        <v>15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</row>
    <row r="9" spans="1:10" ht="51" x14ac:dyDescent="0.25">
      <c r="A9" s="6"/>
      <c r="B9" s="6"/>
      <c r="C9" s="6">
        <v>841</v>
      </c>
      <c r="D9" s="6"/>
      <c r="E9" s="24" t="s">
        <v>36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</row>
    <row r="10" spans="1:10" ht="25.5" x14ac:dyDescent="0.25">
      <c r="A10" s="6"/>
      <c r="B10" s="6"/>
      <c r="C10" s="6"/>
      <c r="D10" s="6">
        <v>8413</v>
      </c>
      <c r="E10" s="24" t="s">
        <v>37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</row>
    <row r="11" spans="1:10" ht="25.5" x14ac:dyDescent="0.25">
      <c r="A11" s="7">
        <v>5</v>
      </c>
      <c r="B11" s="8"/>
      <c r="C11" s="8"/>
      <c r="D11" s="8"/>
      <c r="E11" s="17" t="s">
        <v>11</v>
      </c>
      <c r="F11" s="63">
        <v>0</v>
      </c>
      <c r="G11" s="63">
        <v>0</v>
      </c>
      <c r="H11" s="63">
        <v>0</v>
      </c>
      <c r="I11" s="63">
        <v>0</v>
      </c>
      <c r="J11" s="63">
        <v>0</v>
      </c>
    </row>
    <row r="12" spans="1:10" ht="25.5" x14ac:dyDescent="0.25">
      <c r="A12" s="9"/>
      <c r="B12" s="9">
        <v>54</v>
      </c>
      <c r="C12" s="9"/>
      <c r="D12" s="9"/>
      <c r="E12" s="18" t="s">
        <v>16</v>
      </c>
      <c r="F12" s="63">
        <v>0</v>
      </c>
      <c r="G12" s="63">
        <v>0</v>
      </c>
      <c r="H12" s="63">
        <v>0</v>
      </c>
      <c r="I12" s="63">
        <v>0</v>
      </c>
      <c r="J12" s="63">
        <v>0</v>
      </c>
    </row>
    <row r="13" spans="1:10" ht="63.75" x14ac:dyDescent="0.25">
      <c r="A13" s="9"/>
      <c r="B13" s="9"/>
      <c r="C13" s="9">
        <v>541</v>
      </c>
      <c r="D13" s="24"/>
      <c r="E13" s="24" t="s">
        <v>38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</row>
    <row r="14" spans="1:10" ht="38.25" x14ac:dyDescent="0.25">
      <c r="A14" s="9"/>
      <c r="B14" s="9"/>
      <c r="C14" s="9"/>
      <c r="D14" s="24">
        <v>5413</v>
      </c>
      <c r="E14" s="24" t="s">
        <v>39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</row>
    <row r="16" spans="1:10" ht="15" customHeight="1" x14ac:dyDescent="0.25">
      <c r="A16" s="185" t="s">
        <v>299</v>
      </c>
      <c r="H16" s="144" t="s">
        <v>255</v>
      </c>
      <c r="I16" s="144"/>
    </row>
    <row r="17" spans="1:8" x14ac:dyDescent="0.25">
      <c r="A17" s="186" t="s">
        <v>260</v>
      </c>
      <c r="H17" s="102" t="s">
        <v>256</v>
      </c>
    </row>
    <row r="18" spans="1:8" ht="15" customHeight="1" x14ac:dyDescent="0.25">
      <c r="A18" s="185" t="s">
        <v>300</v>
      </c>
    </row>
  </sheetData>
  <mergeCells count="5">
    <mergeCell ref="A5:E5"/>
    <mergeCell ref="A2:J2"/>
    <mergeCell ref="A3:J3"/>
    <mergeCell ref="A6:E6"/>
    <mergeCell ref="H16:I16"/>
  </mergeCells>
  <pageMargins left="0.7" right="0.7" top="0.75" bottom="0.75" header="0.3" footer="0.3"/>
  <pageSetup paperSize="9" scale="6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20"/>
  <sheetViews>
    <sheetView workbookViewId="0"/>
  </sheetViews>
  <sheetFormatPr defaultRowHeight="15" x14ac:dyDescent="0.25"/>
  <cols>
    <col min="1" max="1" width="37.7109375" customWidth="1"/>
    <col min="2" max="4" width="25.28515625" customWidth="1"/>
    <col min="5" max="6" width="15.7109375" customWidth="1"/>
  </cols>
  <sheetData>
    <row r="1" spans="1:6" ht="18" x14ac:dyDescent="0.25">
      <c r="A1" s="15"/>
      <c r="B1" s="15"/>
      <c r="C1" s="15"/>
      <c r="D1" s="3"/>
      <c r="E1" s="3"/>
      <c r="F1" s="3"/>
    </row>
    <row r="2" spans="1:6" ht="15.75" customHeight="1" x14ac:dyDescent="0.25">
      <c r="A2" s="155" t="s">
        <v>40</v>
      </c>
      <c r="B2" s="155"/>
      <c r="C2" s="155"/>
      <c r="D2" s="155"/>
      <c r="E2" s="155"/>
      <c r="F2" s="155"/>
    </row>
    <row r="3" spans="1:6" ht="18" x14ac:dyDescent="0.25">
      <c r="A3" s="15"/>
      <c r="B3" s="15"/>
      <c r="C3" s="15"/>
      <c r="D3" s="3"/>
      <c r="E3" s="3"/>
      <c r="F3" s="3"/>
    </row>
    <row r="4" spans="1:6" ht="25.5" x14ac:dyDescent="0.25">
      <c r="A4" s="30" t="s">
        <v>8</v>
      </c>
      <c r="B4" s="30" t="s">
        <v>267</v>
      </c>
      <c r="C4" s="30" t="s">
        <v>263</v>
      </c>
      <c r="D4" s="30" t="s">
        <v>264</v>
      </c>
      <c r="E4" s="30" t="s">
        <v>17</v>
      </c>
      <c r="F4" s="30" t="s">
        <v>44</v>
      </c>
    </row>
    <row r="5" spans="1:6" x14ac:dyDescent="0.25">
      <c r="A5" s="30">
        <v>1</v>
      </c>
      <c r="B5" s="30">
        <v>2</v>
      </c>
      <c r="C5" s="30">
        <v>3</v>
      </c>
      <c r="D5" s="30">
        <v>4</v>
      </c>
      <c r="E5" s="30" t="s">
        <v>272</v>
      </c>
      <c r="F5" s="30" t="s">
        <v>273</v>
      </c>
    </row>
    <row r="6" spans="1:6" x14ac:dyDescent="0.25">
      <c r="A6" s="5" t="s">
        <v>41</v>
      </c>
      <c r="B6" s="63">
        <v>0</v>
      </c>
      <c r="C6" s="63">
        <v>0</v>
      </c>
      <c r="D6" s="63">
        <v>0</v>
      </c>
      <c r="E6" s="63">
        <v>0</v>
      </c>
      <c r="F6" s="63">
        <v>0</v>
      </c>
    </row>
    <row r="7" spans="1:6" x14ac:dyDescent="0.25">
      <c r="A7" s="5" t="s">
        <v>31</v>
      </c>
      <c r="B7" s="63">
        <v>0</v>
      </c>
      <c r="C7" s="63">
        <v>0</v>
      </c>
      <c r="D7" s="63">
        <v>0</v>
      </c>
      <c r="E7" s="63">
        <v>0</v>
      </c>
      <c r="F7" s="63">
        <v>0</v>
      </c>
    </row>
    <row r="8" spans="1:6" x14ac:dyDescent="0.25">
      <c r="A8" s="26" t="s">
        <v>30</v>
      </c>
      <c r="B8" s="63">
        <v>0</v>
      </c>
      <c r="C8" s="63">
        <v>0</v>
      </c>
      <c r="D8" s="63">
        <v>0</v>
      </c>
      <c r="E8" s="63">
        <v>0</v>
      </c>
      <c r="F8" s="63">
        <v>0</v>
      </c>
    </row>
    <row r="9" spans="1:6" x14ac:dyDescent="0.25">
      <c r="A9" s="5" t="s">
        <v>29</v>
      </c>
      <c r="B9" s="63">
        <v>0</v>
      </c>
      <c r="C9" s="63">
        <v>0</v>
      </c>
      <c r="D9" s="63">
        <v>0</v>
      </c>
      <c r="E9" s="63">
        <v>0</v>
      </c>
      <c r="F9" s="63">
        <v>0</v>
      </c>
    </row>
    <row r="10" spans="1:6" x14ac:dyDescent="0.25">
      <c r="A10" s="25" t="s">
        <v>28</v>
      </c>
      <c r="B10" s="63">
        <v>0</v>
      </c>
      <c r="C10" s="63">
        <v>0</v>
      </c>
      <c r="D10" s="63">
        <v>0</v>
      </c>
      <c r="E10" s="63">
        <v>0</v>
      </c>
      <c r="F10" s="63">
        <v>0</v>
      </c>
    </row>
    <row r="11" spans="1:6" x14ac:dyDescent="0.25">
      <c r="A11" s="25"/>
      <c r="B11" s="63"/>
      <c r="C11" s="63"/>
      <c r="D11" s="64"/>
      <c r="E11" s="23"/>
      <c r="F11" s="23"/>
    </row>
    <row r="12" spans="1:6" ht="15.75" customHeight="1" x14ac:dyDescent="0.25">
      <c r="A12" s="5" t="s">
        <v>42</v>
      </c>
      <c r="B12" s="63">
        <v>0</v>
      </c>
      <c r="C12" s="63">
        <v>0</v>
      </c>
      <c r="D12" s="63">
        <v>0</v>
      </c>
      <c r="E12" s="63">
        <v>0</v>
      </c>
      <c r="F12" s="63">
        <v>0</v>
      </c>
    </row>
    <row r="13" spans="1:6" ht="15.75" customHeight="1" x14ac:dyDescent="0.25">
      <c r="A13" s="5" t="s">
        <v>31</v>
      </c>
      <c r="B13" s="63">
        <v>0</v>
      </c>
      <c r="C13" s="63">
        <v>0</v>
      </c>
      <c r="D13" s="63">
        <v>0</v>
      </c>
      <c r="E13" s="63">
        <v>0</v>
      </c>
      <c r="F13" s="63">
        <v>0</v>
      </c>
    </row>
    <row r="14" spans="1:6" x14ac:dyDescent="0.25">
      <c r="A14" s="26" t="s">
        <v>30</v>
      </c>
      <c r="B14" s="63">
        <v>0</v>
      </c>
      <c r="C14" s="63">
        <v>0</v>
      </c>
      <c r="D14" s="63">
        <v>0</v>
      </c>
      <c r="E14" s="63">
        <v>0</v>
      </c>
      <c r="F14" s="63">
        <v>0</v>
      </c>
    </row>
    <row r="15" spans="1:6" x14ac:dyDescent="0.25">
      <c r="A15" s="5" t="s">
        <v>29</v>
      </c>
      <c r="B15" s="63">
        <v>0</v>
      </c>
      <c r="C15" s="63">
        <v>0</v>
      </c>
      <c r="D15" s="63">
        <v>0</v>
      </c>
      <c r="E15" s="63">
        <v>0</v>
      </c>
      <c r="F15" s="63">
        <v>0</v>
      </c>
    </row>
    <row r="16" spans="1:6" x14ac:dyDescent="0.25">
      <c r="A16" s="25" t="s">
        <v>28</v>
      </c>
      <c r="B16" s="63">
        <v>0</v>
      </c>
      <c r="C16" s="63">
        <v>0</v>
      </c>
      <c r="D16" s="63">
        <v>0</v>
      </c>
      <c r="E16" s="63">
        <v>0</v>
      </c>
      <c r="F16" s="63">
        <v>0</v>
      </c>
    </row>
    <row r="18" spans="1:5" ht="15" customHeight="1" x14ac:dyDescent="0.25">
      <c r="A18" s="185" t="s">
        <v>299</v>
      </c>
      <c r="D18" s="144" t="s">
        <v>255</v>
      </c>
      <c r="E18" s="144"/>
    </row>
    <row r="19" spans="1:5" x14ac:dyDescent="0.25">
      <c r="A19" s="186" t="s">
        <v>261</v>
      </c>
      <c r="D19" s="102" t="s">
        <v>256</v>
      </c>
    </row>
    <row r="20" spans="1:5" ht="15" customHeight="1" x14ac:dyDescent="0.25">
      <c r="A20" s="185" t="s">
        <v>300</v>
      </c>
    </row>
  </sheetData>
  <mergeCells count="2">
    <mergeCell ref="A2:F2"/>
    <mergeCell ref="D18:E18"/>
  </mergeCells>
  <pageMargins left="0.7" right="0.7" top="0.75" bottom="0.75" header="0.3" footer="0.3"/>
  <pageSetup paperSize="9" scale="7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170"/>
  <sheetViews>
    <sheetView workbookViewId="0"/>
  </sheetViews>
  <sheetFormatPr defaultRowHeight="15" x14ac:dyDescent="0.25"/>
  <cols>
    <col min="1" max="1" width="7.42578125" bestFit="1" customWidth="1"/>
    <col min="2" max="2" width="8.42578125" bestFit="1" customWidth="1"/>
    <col min="3" max="3" width="15.28515625" customWidth="1"/>
    <col min="4" max="4" width="39.42578125" style="92" customWidth="1"/>
    <col min="5" max="6" width="25.28515625" customWidth="1"/>
    <col min="7" max="7" width="15.7109375" customWidth="1"/>
  </cols>
  <sheetData>
    <row r="1" spans="1:7" ht="18" x14ac:dyDescent="0.25">
      <c r="A1" s="2"/>
      <c r="B1" s="2"/>
      <c r="C1" s="2"/>
      <c r="D1" s="15"/>
      <c r="E1" s="2"/>
      <c r="F1" s="2"/>
      <c r="G1" s="3"/>
    </row>
    <row r="2" spans="1:7" ht="18" customHeight="1" x14ac:dyDescent="0.25">
      <c r="A2" s="155" t="s">
        <v>12</v>
      </c>
      <c r="B2" s="174"/>
      <c r="C2" s="174"/>
      <c r="D2" s="174"/>
      <c r="E2" s="174"/>
      <c r="F2" s="174"/>
      <c r="G2" s="174"/>
    </row>
    <row r="3" spans="1:7" ht="18" x14ac:dyDescent="0.25">
      <c r="A3" s="2"/>
      <c r="B3" s="2"/>
      <c r="C3" s="2"/>
      <c r="D3" s="15"/>
      <c r="E3" s="2"/>
      <c r="F3" s="2"/>
      <c r="G3" s="3"/>
    </row>
    <row r="4" spans="1:7" ht="15.75" x14ac:dyDescent="0.25">
      <c r="A4" s="175" t="s">
        <v>60</v>
      </c>
      <c r="B4" s="175"/>
      <c r="C4" s="175"/>
      <c r="D4" s="175"/>
      <c r="E4" s="175"/>
      <c r="F4" s="175"/>
      <c r="G4" s="175"/>
    </row>
    <row r="5" spans="1:7" ht="18" x14ac:dyDescent="0.25">
      <c r="A5" s="15"/>
      <c r="B5" s="15"/>
      <c r="C5" s="15"/>
      <c r="D5" s="15"/>
      <c r="E5" s="15"/>
      <c r="F5" s="15"/>
      <c r="G5" s="3"/>
    </row>
    <row r="6" spans="1:7" ht="25.5" x14ac:dyDescent="0.25">
      <c r="A6" s="156" t="s">
        <v>8</v>
      </c>
      <c r="B6" s="157"/>
      <c r="C6" s="157"/>
      <c r="D6" s="158"/>
      <c r="E6" s="30" t="s">
        <v>263</v>
      </c>
      <c r="F6" s="30" t="s">
        <v>270</v>
      </c>
      <c r="G6" s="30" t="s">
        <v>44</v>
      </c>
    </row>
    <row r="7" spans="1:7" s="22" customFormat="1" ht="15.75" customHeight="1" x14ac:dyDescent="0.2">
      <c r="A7" s="176">
        <v>1</v>
      </c>
      <c r="B7" s="177"/>
      <c r="C7" s="177"/>
      <c r="D7" s="178"/>
      <c r="E7" s="31">
        <v>2</v>
      </c>
      <c r="F7" s="31">
        <v>3</v>
      </c>
      <c r="G7" s="31" t="s">
        <v>274</v>
      </c>
    </row>
    <row r="8" spans="1:7" s="33" customFormat="1" ht="30" customHeight="1" x14ac:dyDescent="0.25">
      <c r="A8" s="179">
        <v>19896</v>
      </c>
      <c r="B8" s="180"/>
      <c r="C8" s="181"/>
      <c r="D8" s="74" t="s">
        <v>141</v>
      </c>
      <c r="E8" s="95">
        <f>SUM(E9,E77,E120,E131,E136)</f>
        <v>815631.13</v>
      </c>
      <c r="F8" s="95">
        <f>SUM(F9,F77,F120,F131,F136)</f>
        <v>397266.18000000005</v>
      </c>
      <c r="G8" s="96">
        <f>SUM(F8/E8*100)</f>
        <v>48.706598533089348</v>
      </c>
    </row>
    <row r="9" spans="1:7" s="56" customFormat="1" ht="30" customHeight="1" x14ac:dyDescent="0.25">
      <c r="A9" s="167" t="s">
        <v>201</v>
      </c>
      <c r="B9" s="168"/>
      <c r="C9" s="169"/>
      <c r="D9" s="85" t="s">
        <v>202</v>
      </c>
      <c r="E9" s="97">
        <f>SUM(E10,E33,E41,E69)</f>
        <v>773706.21</v>
      </c>
      <c r="F9" s="97">
        <f>SUM(F10,F33,F41,F69)</f>
        <v>380872.73</v>
      </c>
      <c r="G9" s="98">
        <f>SUM(F9/E9*100)</f>
        <v>49.227048339188073</v>
      </c>
    </row>
    <row r="10" spans="1:7" s="56" customFormat="1" ht="30" customHeight="1" x14ac:dyDescent="0.25">
      <c r="A10" s="167" t="s">
        <v>203</v>
      </c>
      <c r="B10" s="168"/>
      <c r="C10" s="169"/>
      <c r="D10" s="85" t="s">
        <v>204</v>
      </c>
      <c r="E10" s="97">
        <f>SUM(E12,E31)</f>
        <v>21720.84</v>
      </c>
      <c r="F10" s="97">
        <f>SUM(F12,F31)</f>
        <v>13295.439999999999</v>
      </c>
      <c r="G10" s="98">
        <f>SUM(F10/E10*100)</f>
        <v>61.210524086545448</v>
      </c>
    </row>
    <row r="11" spans="1:7" s="56" customFormat="1" ht="30" customHeight="1" x14ac:dyDescent="0.25">
      <c r="A11" s="164" t="s">
        <v>205</v>
      </c>
      <c r="B11" s="165"/>
      <c r="C11" s="166"/>
      <c r="D11" s="86" t="s">
        <v>206</v>
      </c>
      <c r="E11" s="97">
        <f>SUM(E12,E31)</f>
        <v>21720.84</v>
      </c>
      <c r="F11" s="97">
        <f>SUM(F12,F31)</f>
        <v>13295.439999999999</v>
      </c>
      <c r="G11" s="94"/>
    </row>
    <row r="12" spans="1:7" s="56" customFormat="1" ht="30" customHeight="1" x14ac:dyDescent="0.25">
      <c r="A12" s="57"/>
      <c r="B12" s="58">
        <v>32</v>
      </c>
      <c r="C12" s="59"/>
      <c r="D12" s="90" t="s">
        <v>142</v>
      </c>
      <c r="E12" s="109">
        <v>21170.84</v>
      </c>
      <c r="F12" s="98">
        <f>SUM(F13:F30)</f>
        <v>13003.55</v>
      </c>
      <c r="G12" s="98">
        <f>SUM(F12/E12*100)</f>
        <v>61.421984200910309</v>
      </c>
    </row>
    <row r="13" spans="1:7" s="33" customFormat="1" ht="30" customHeight="1" x14ac:dyDescent="0.25">
      <c r="A13" s="160">
        <v>3211</v>
      </c>
      <c r="B13" s="161"/>
      <c r="C13" s="162"/>
      <c r="D13" s="91" t="s">
        <v>143</v>
      </c>
      <c r="E13" s="95"/>
      <c r="F13" s="96">
        <v>1555.69</v>
      </c>
      <c r="G13" s="93"/>
    </row>
    <row r="14" spans="1:7" s="33" customFormat="1" ht="30" customHeight="1" x14ac:dyDescent="0.25">
      <c r="A14" s="160">
        <v>3213</v>
      </c>
      <c r="B14" s="161"/>
      <c r="C14" s="162"/>
      <c r="D14" s="91" t="s">
        <v>144</v>
      </c>
      <c r="E14" s="95"/>
      <c r="F14" s="96">
        <v>50</v>
      </c>
      <c r="G14" s="93"/>
    </row>
    <row r="15" spans="1:7" s="33" customFormat="1" ht="30" customHeight="1" x14ac:dyDescent="0.25">
      <c r="A15" s="160">
        <v>3221</v>
      </c>
      <c r="B15" s="161"/>
      <c r="C15" s="162"/>
      <c r="D15" s="91" t="s">
        <v>145</v>
      </c>
      <c r="E15" s="95"/>
      <c r="F15" s="96">
        <v>2797.06</v>
      </c>
      <c r="G15" s="93"/>
    </row>
    <row r="16" spans="1:7" s="33" customFormat="1" ht="30" customHeight="1" x14ac:dyDescent="0.25">
      <c r="A16" s="160">
        <v>3222</v>
      </c>
      <c r="B16" s="161"/>
      <c r="C16" s="162"/>
      <c r="D16" s="91" t="s">
        <v>146</v>
      </c>
      <c r="E16" s="95"/>
      <c r="F16" s="96">
        <v>487.17</v>
      </c>
      <c r="G16" s="93"/>
    </row>
    <row r="17" spans="1:7" s="33" customFormat="1" ht="30" customHeight="1" x14ac:dyDescent="0.25">
      <c r="A17" s="160">
        <v>3224</v>
      </c>
      <c r="B17" s="161"/>
      <c r="C17" s="162"/>
      <c r="D17" s="91" t="s">
        <v>147</v>
      </c>
      <c r="E17" s="95"/>
      <c r="F17" s="96">
        <v>1104.68</v>
      </c>
      <c r="G17" s="93"/>
    </row>
    <row r="18" spans="1:7" s="33" customFormat="1" ht="30" customHeight="1" x14ac:dyDescent="0.25">
      <c r="A18" s="160">
        <v>3225</v>
      </c>
      <c r="B18" s="161"/>
      <c r="C18" s="162"/>
      <c r="D18" s="91" t="s">
        <v>148</v>
      </c>
      <c r="E18" s="95"/>
      <c r="F18" s="96">
        <v>883.88</v>
      </c>
      <c r="G18" s="93"/>
    </row>
    <row r="19" spans="1:7" s="33" customFormat="1" ht="30" customHeight="1" x14ac:dyDescent="0.25">
      <c r="A19" s="160">
        <v>3227</v>
      </c>
      <c r="B19" s="161"/>
      <c r="C19" s="162"/>
      <c r="D19" s="91" t="s">
        <v>149</v>
      </c>
      <c r="E19" s="95"/>
      <c r="F19" s="96">
        <v>17.84</v>
      </c>
      <c r="G19" s="93"/>
    </row>
    <row r="20" spans="1:7" s="33" customFormat="1" ht="30" customHeight="1" x14ac:dyDescent="0.25">
      <c r="A20" s="160">
        <v>3231</v>
      </c>
      <c r="B20" s="161"/>
      <c r="C20" s="162"/>
      <c r="D20" s="91" t="s">
        <v>150</v>
      </c>
      <c r="E20" s="95"/>
      <c r="F20" s="96">
        <v>560.99</v>
      </c>
      <c r="G20" s="93"/>
    </row>
    <row r="21" spans="1:7" s="33" customFormat="1" ht="30" customHeight="1" x14ac:dyDescent="0.25">
      <c r="A21" s="160">
        <v>3232</v>
      </c>
      <c r="B21" s="161"/>
      <c r="C21" s="162"/>
      <c r="D21" s="91" t="s">
        <v>151</v>
      </c>
      <c r="E21" s="95"/>
      <c r="F21" s="96">
        <v>1913.92</v>
      </c>
      <c r="G21" s="93"/>
    </row>
    <row r="22" spans="1:7" s="33" customFormat="1" ht="30" customHeight="1" x14ac:dyDescent="0.25">
      <c r="A22" s="163">
        <v>3234</v>
      </c>
      <c r="B22" s="163"/>
      <c r="C22" s="163"/>
      <c r="D22" s="91" t="s">
        <v>152</v>
      </c>
      <c r="E22" s="95"/>
      <c r="F22" s="96">
        <v>1893.89</v>
      </c>
      <c r="G22" s="93"/>
    </row>
    <row r="23" spans="1:7" s="33" customFormat="1" ht="30" customHeight="1" x14ac:dyDescent="0.25">
      <c r="A23" s="163">
        <v>3235</v>
      </c>
      <c r="B23" s="163"/>
      <c r="C23" s="163"/>
      <c r="D23" s="91" t="s">
        <v>153</v>
      </c>
      <c r="E23" s="95"/>
      <c r="F23" s="96">
        <v>539.42999999999995</v>
      </c>
      <c r="G23" s="93"/>
    </row>
    <row r="24" spans="1:7" s="33" customFormat="1" ht="30" customHeight="1" x14ac:dyDescent="0.25">
      <c r="A24" s="163">
        <v>3237</v>
      </c>
      <c r="B24" s="163"/>
      <c r="C24" s="163"/>
      <c r="D24" s="91" t="s">
        <v>154</v>
      </c>
      <c r="E24" s="95"/>
      <c r="F24" s="96">
        <v>0</v>
      </c>
      <c r="G24" s="93"/>
    </row>
    <row r="25" spans="1:7" s="33" customFormat="1" ht="30" customHeight="1" x14ac:dyDescent="0.25">
      <c r="A25" s="163">
        <v>3238</v>
      </c>
      <c r="B25" s="163"/>
      <c r="C25" s="163"/>
      <c r="D25" s="91" t="s">
        <v>155</v>
      </c>
      <c r="E25" s="95"/>
      <c r="F25" s="96">
        <v>259.95999999999998</v>
      </c>
      <c r="G25" s="93"/>
    </row>
    <row r="26" spans="1:7" s="33" customFormat="1" ht="30" customHeight="1" x14ac:dyDescent="0.25">
      <c r="A26" s="163">
        <v>3239</v>
      </c>
      <c r="B26" s="163"/>
      <c r="C26" s="163"/>
      <c r="D26" s="91" t="s">
        <v>156</v>
      </c>
      <c r="E26" s="95"/>
      <c r="F26" s="96">
        <v>546.62</v>
      </c>
      <c r="G26" s="93"/>
    </row>
    <row r="27" spans="1:7" s="33" customFormat="1" ht="30" customHeight="1" x14ac:dyDescent="0.25">
      <c r="A27" s="163">
        <v>3293</v>
      </c>
      <c r="B27" s="163"/>
      <c r="C27" s="163"/>
      <c r="D27" s="91" t="s">
        <v>157</v>
      </c>
      <c r="E27" s="95"/>
      <c r="F27" s="96">
        <v>83.98</v>
      </c>
      <c r="G27" s="93"/>
    </row>
    <row r="28" spans="1:7" s="33" customFormat="1" ht="30" customHeight="1" x14ac:dyDescent="0.25">
      <c r="A28" s="163">
        <v>3294</v>
      </c>
      <c r="B28" s="163"/>
      <c r="C28" s="163"/>
      <c r="D28" s="91" t="s">
        <v>158</v>
      </c>
      <c r="E28" s="95"/>
      <c r="F28" s="96">
        <v>60</v>
      </c>
      <c r="G28" s="93"/>
    </row>
    <row r="29" spans="1:7" s="33" customFormat="1" ht="30" customHeight="1" x14ac:dyDescent="0.25">
      <c r="A29" s="163">
        <v>3295</v>
      </c>
      <c r="B29" s="163"/>
      <c r="C29" s="163"/>
      <c r="D29" s="91" t="s">
        <v>159</v>
      </c>
      <c r="E29" s="95"/>
      <c r="F29" s="96">
        <v>0</v>
      </c>
      <c r="G29" s="93"/>
    </row>
    <row r="30" spans="1:7" s="33" customFormat="1" ht="30" customHeight="1" x14ac:dyDescent="0.25">
      <c r="A30" s="163">
        <v>3299</v>
      </c>
      <c r="B30" s="163"/>
      <c r="C30" s="163"/>
      <c r="D30" s="91" t="s">
        <v>160</v>
      </c>
      <c r="E30" s="95"/>
      <c r="F30" s="96">
        <v>248.44</v>
      </c>
      <c r="G30" s="93"/>
    </row>
    <row r="31" spans="1:7" s="56" customFormat="1" ht="30" customHeight="1" x14ac:dyDescent="0.25">
      <c r="A31" s="57"/>
      <c r="B31" s="58">
        <v>34</v>
      </c>
      <c r="C31" s="59"/>
      <c r="D31" s="90" t="s">
        <v>161</v>
      </c>
      <c r="E31" s="97">
        <v>550</v>
      </c>
      <c r="F31" s="98">
        <f>SUM(F32)</f>
        <v>291.89</v>
      </c>
      <c r="G31" s="98">
        <f>SUM(F31/E31*100)</f>
        <v>53.07090909090909</v>
      </c>
    </row>
    <row r="32" spans="1:7" s="33" customFormat="1" ht="30" customHeight="1" x14ac:dyDescent="0.25">
      <c r="A32" s="163">
        <v>3431</v>
      </c>
      <c r="B32" s="163"/>
      <c r="C32" s="163"/>
      <c r="D32" s="91" t="s">
        <v>162</v>
      </c>
      <c r="E32" s="95"/>
      <c r="F32" s="96">
        <v>291.89</v>
      </c>
      <c r="G32" s="93"/>
    </row>
    <row r="33" spans="1:7" s="56" customFormat="1" ht="30" customHeight="1" x14ac:dyDescent="0.25">
      <c r="A33" s="167" t="s">
        <v>207</v>
      </c>
      <c r="B33" s="168"/>
      <c r="C33" s="169"/>
      <c r="D33" s="85" t="s">
        <v>208</v>
      </c>
      <c r="E33" s="97">
        <f>SUM(E35)</f>
        <v>24898.12</v>
      </c>
      <c r="F33" s="97">
        <f>SUM(F35)</f>
        <v>16023.24</v>
      </c>
      <c r="G33" s="98">
        <f>SUM(F33/E33*100)</f>
        <v>64.355220394150251</v>
      </c>
    </row>
    <row r="34" spans="1:7" s="56" customFormat="1" ht="30" customHeight="1" x14ac:dyDescent="0.25">
      <c r="A34" s="164" t="s">
        <v>205</v>
      </c>
      <c r="B34" s="165"/>
      <c r="C34" s="166"/>
      <c r="D34" s="86" t="s">
        <v>206</v>
      </c>
      <c r="E34" s="97">
        <f>SUM(E35)</f>
        <v>24898.12</v>
      </c>
      <c r="F34" s="97">
        <f>SUM(F35)</f>
        <v>16023.24</v>
      </c>
      <c r="G34" s="94"/>
    </row>
    <row r="35" spans="1:7" s="56" customFormat="1" ht="30" customHeight="1" x14ac:dyDescent="0.25">
      <c r="A35" s="57"/>
      <c r="B35" s="58">
        <v>32</v>
      </c>
      <c r="C35" s="59"/>
      <c r="D35" s="90" t="s">
        <v>142</v>
      </c>
      <c r="E35" s="108">
        <v>24898.12</v>
      </c>
      <c r="F35" s="98">
        <f>SUM(F36:F40)</f>
        <v>16023.24</v>
      </c>
      <c r="G35" s="98">
        <f>SUM(F35/E35*100)</f>
        <v>64.355220394150251</v>
      </c>
    </row>
    <row r="36" spans="1:7" s="33" customFormat="1" ht="30" customHeight="1" x14ac:dyDescent="0.25">
      <c r="A36" s="163">
        <v>3212</v>
      </c>
      <c r="B36" s="163"/>
      <c r="C36" s="163"/>
      <c r="D36" s="91" t="s">
        <v>163</v>
      </c>
      <c r="E36" s="95"/>
      <c r="F36" s="96">
        <v>8380.86</v>
      </c>
      <c r="G36" s="93"/>
    </row>
    <row r="37" spans="1:7" s="33" customFormat="1" ht="30" customHeight="1" x14ac:dyDescent="0.25">
      <c r="A37" s="163">
        <v>3223</v>
      </c>
      <c r="B37" s="163"/>
      <c r="C37" s="163"/>
      <c r="D37" s="91" t="s">
        <v>164</v>
      </c>
      <c r="E37" s="95"/>
      <c r="F37" s="96">
        <v>6258.6</v>
      </c>
      <c r="G37" s="93"/>
    </row>
    <row r="38" spans="1:7" s="33" customFormat="1" ht="30" customHeight="1" x14ac:dyDescent="0.25">
      <c r="A38" s="163">
        <v>3235</v>
      </c>
      <c r="B38" s="163"/>
      <c r="C38" s="163"/>
      <c r="D38" s="91" t="s">
        <v>153</v>
      </c>
      <c r="E38" s="95"/>
      <c r="F38" s="96">
        <v>1034.32</v>
      </c>
      <c r="G38" s="93"/>
    </row>
    <row r="39" spans="1:7" s="33" customFormat="1" ht="30" customHeight="1" x14ac:dyDescent="0.25">
      <c r="A39" s="163">
        <v>3236</v>
      </c>
      <c r="B39" s="163"/>
      <c r="C39" s="163"/>
      <c r="D39" s="91" t="s">
        <v>165</v>
      </c>
      <c r="E39" s="95"/>
      <c r="F39" s="96">
        <v>0</v>
      </c>
      <c r="G39" s="93"/>
    </row>
    <row r="40" spans="1:7" s="33" customFormat="1" ht="30" customHeight="1" x14ac:dyDescent="0.25">
      <c r="A40" s="163">
        <v>3292</v>
      </c>
      <c r="B40" s="163"/>
      <c r="C40" s="163"/>
      <c r="D40" s="91" t="s">
        <v>166</v>
      </c>
      <c r="E40" s="95"/>
      <c r="F40" s="96">
        <v>349.46</v>
      </c>
      <c r="G40" s="93"/>
    </row>
    <row r="41" spans="1:7" s="56" customFormat="1" ht="30" customHeight="1" x14ac:dyDescent="0.25">
      <c r="A41" s="167" t="s">
        <v>209</v>
      </c>
      <c r="B41" s="168"/>
      <c r="C41" s="169"/>
      <c r="D41" s="85" t="s">
        <v>210</v>
      </c>
      <c r="E41" s="97">
        <f>SUM(E43,E45,E48,E63,E66)</f>
        <v>27858.04</v>
      </c>
      <c r="F41" s="97">
        <f>SUM(F43,F45,F48,F63,F66)</f>
        <v>12473.289999999999</v>
      </c>
      <c r="G41" s="98">
        <f>SUM(F41/E41*100)</f>
        <v>44.774470852938677</v>
      </c>
    </row>
    <row r="42" spans="1:7" s="56" customFormat="1" ht="30" customHeight="1" x14ac:dyDescent="0.25">
      <c r="A42" s="164" t="s">
        <v>211</v>
      </c>
      <c r="B42" s="165"/>
      <c r="C42" s="166"/>
      <c r="D42" s="86" t="s">
        <v>212</v>
      </c>
      <c r="E42" s="97">
        <f>SUM(E43,E45)</f>
        <v>534</v>
      </c>
      <c r="F42" s="97">
        <f>SUM(F43,F45)</f>
        <v>78.97</v>
      </c>
      <c r="G42" s="94"/>
    </row>
    <row r="43" spans="1:7" s="56" customFormat="1" ht="30" customHeight="1" x14ac:dyDescent="0.25">
      <c r="A43" s="57"/>
      <c r="B43" s="58">
        <v>32</v>
      </c>
      <c r="C43" s="59"/>
      <c r="D43" s="90" t="s">
        <v>142</v>
      </c>
      <c r="E43" s="97">
        <v>531</v>
      </c>
      <c r="F43" s="98">
        <f>SUM(F44)</f>
        <v>78.959999999999994</v>
      </c>
      <c r="G43" s="98">
        <f>SUM(F43/E43*100)</f>
        <v>14.87005649717514</v>
      </c>
    </row>
    <row r="44" spans="1:7" s="33" customFormat="1" ht="30" customHeight="1" x14ac:dyDescent="0.25">
      <c r="A44" s="160">
        <v>3222</v>
      </c>
      <c r="B44" s="161"/>
      <c r="C44" s="162"/>
      <c r="D44" s="91" t="s">
        <v>146</v>
      </c>
      <c r="E44" s="95"/>
      <c r="F44" s="96">
        <v>78.959999999999994</v>
      </c>
      <c r="G44" s="93"/>
    </row>
    <row r="45" spans="1:7" s="56" customFormat="1" ht="30" customHeight="1" x14ac:dyDescent="0.25">
      <c r="A45" s="57"/>
      <c r="B45" s="58">
        <v>34</v>
      </c>
      <c r="C45" s="59"/>
      <c r="D45" s="90" t="s">
        <v>161</v>
      </c>
      <c r="E45" s="97">
        <v>3</v>
      </c>
      <c r="F45" s="98">
        <f>SUM(F46)</f>
        <v>0.01</v>
      </c>
      <c r="G45" s="98">
        <f>SUM(F45/E45*100)</f>
        <v>0.33333333333333337</v>
      </c>
    </row>
    <row r="46" spans="1:7" s="33" customFormat="1" ht="30" customHeight="1" x14ac:dyDescent="0.25">
      <c r="A46" s="160">
        <v>3431</v>
      </c>
      <c r="B46" s="161"/>
      <c r="C46" s="162"/>
      <c r="D46" s="91" t="s">
        <v>162</v>
      </c>
      <c r="E46" s="95"/>
      <c r="F46" s="96">
        <v>0.01</v>
      </c>
      <c r="G46" s="93"/>
    </row>
    <row r="47" spans="1:7" s="56" customFormat="1" ht="30" customHeight="1" x14ac:dyDescent="0.25">
      <c r="A47" s="164" t="s">
        <v>213</v>
      </c>
      <c r="B47" s="165"/>
      <c r="C47" s="166"/>
      <c r="D47" s="86" t="s">
        <v>214</v>
      </c>
      <c r="E47" s="97">
        <f>SUM(E48)</f>
        <v>25422.7</v>
      </c>
      <c r="F47" s="97">
        <f>SUM(F48)</f>
        <v>10912.98</v>
      </c>
      <c r="G47" s="94"/>
    </row>
    <row r="48" spans="1:7" s="56" customFormat="1" ht="30" customHeight="1" x14ac:dyDescent="0.25">
      <c r="A48" s="57"/>
      <c r="B48" s="58">
        <v>32</v>
      </c>
      <c r="C48" s="59"/>
      <c r="D48" s="90" t="s">
        <v>142</v>
      </c>
      <c r="E48" s="108">
        <v>25422.7</v>
      </c>
      <c r="F48" s="98">
        <f>SUM(F49:F61)</f>
        <v>10912.98</v>
      </c>
      <c r="G48" s="98">
        <f>SUM(F48/E48*100)</f>
        <v>42.92612507719479</v>
      </c>
    </row>
    <row r="49" spans="1:7" s="33" customFormat="1" ht="30" customHeight="1" x14ac:dyDescent="0.25">
      <c r="A49" s="163">
        <v>3211</v>
      </c>
      <c r="B49" s="163"/>
      <c r="C49" s="163"/>
      <c r="D49" s="91" t="s">
        <v>143</v>
      </c>
      <c r="E49" s="95"/>
      <c r="F49" s="96">
        <v>1502.9</v>
      </c>
      <c r="G49" s="93"/>
    </row>
    <row r="50" spans="1:7" s="33" customFormat="1" ht="30" customHeight="1" x14ac:dyDescent="0.25">
      <c r="A50" s="163">
        <v>3221</v>
      </c>
      <c r="B50" s="163"/>
      <c r="C50" s="163"/>
      <c r="D50" s="91" t="s">
        <v>145</v>
      </c>
      <c r="E50" s="95"/>
      <c r="F50" s="96">
        <v>4.68</v>
      </c>
      <c r="G50" s="93"/>
    </row>
    <row r="51" spans="1:7" s="33" customFormat="1" ht="30" customHeight="1" x14ac:dyDescent="0.25">
      <c r="A51" s="163">
        <v>3222</v>
      </c>
      <c r="B51" s="163"/>
      <c r="C51" s="163"/>
      <c r="D51" s="91" t="s">
        <v>146</v>
      </c>
      <c r="E51" s="95"/>
      <c r="F51" s="96">
        <v>1655.58</v>
      </c>
      <c r="G51" s="93"/>
    </row>
    <row r="52" spans="1:7" s="33" customFormat="1" ht="30" customHeight="1" x14ac:dyDescent="0.25">
      <c r="A52" s="163">
        <v>3224</v>
      </c>
      <c r="B52" s="163"/>
      <c r="C52" s="163"/>
      <c r="D52" s="91" t="s">
        <v>147</v>
      </c>
      <c r="E52" s="95"/>
      <c r="F52" s="96">
        <v>332.96</v>
      </c>
      <c r="G52" s="93"/>
    </row>
    <row r="53" spans="1:7" s="33" customFormat="1" ht="30" customHeight="1" x14ac:dyDescent="0.25">
      <c r="A53" s="163">
        <v>3225</v>
      </c>
      <c r="B53" s="163"/>
      <c r="C53" s="163"/>
      <c r="D53" s="91" t="s">
        <v>148</v>
      </c>
      <c r="E53" s="95"/>
      <c r="F53" s="96">
        <v>173.99</v>
      </c>
      <c r="G53" s="93"/>
    </row>
    <row r="54" spans="1:7" s="33" customFormat="1" ht="30" customHeight="1" x14ac:dyDescent="0.25">
      <c r="A54" s="163">
        <v>3231</v>
      </c>
      <c r="B54" s="163"/>
      <c r="C54" s="163"/>
      <c r="D54" s="91" t="s">
        <v>150</v>
      </c>
      <c r="E54" s="95"/>
      <c r="F54" s="96">
        <v>4054.15</v>
      </c>
      <c r="G54" s="93"/>
    </row>
    <row r="55" spans="1:7" s="33" customFormat="1" ht="30" customHeight="1" x14ac:dyDescent="0.25">
      <c r="A55" s="163">
        <v>3232</v>
      </c>
      <c r="B55" s="163"/>
      <c r="C55" s="163"/>
      <c r="D55" s="91" t="s">
        <v>151</v>
      </c>
      <c r="E55" s="95"/>
      <c r="F55" s="96">
        <v>550.4</v>
      </c>
      <c r="G55" s="93"/>
    </row>
    <row r="56" spans="1:7" s="33" customFormat="1" ht="30" customHeight="1" x14ac:dyDescent="0.25">
      <c r="A56" s="163">
        <v>3234</v>
      </c>
      <c r="B56" s="163"/>
      <c r="C56" s="163"/>
      <c r="D56" s="91" t="s">
        <v>152</v>
      </c>
      <c r="E56" s="95"/>
      <c r="F56" s="96">
        <v>0</v>
      </c>
      <c r="G56" s="93"/>
    </row>
    <row r="57" spans="1:7" s="33" customFormat="1" ht="30" customHeight="1" x14ac:dyDescent="0.25">
      <c r="A57" s="163">
        <v>3238</v>
      </c>
      <c r="B57" s="163"/>
      <c r="C57" s="163"/>
      <c r="D57" s="91" t="s">
        <v>155</v>
      </c>
      <c r="E57" s="95"/>
      <c r="F57" s="96">
        <v>0</v>
      </c>
      <c r="G57" s="93"/>
    </row>
    <row r="58" spans="1:7" s="33" customFormat="1" ht="30" customHeight="1" x14ac:dyDescent="0.25">
      <c r="A58" s="163">
        <v>3239</v>
      </c>
      <c r="B58" s="163"/>
      <c r="C58" s="163"/>
      <c r="D58" s="91" t="s">
        <v>156</v>
      </c>
      <c r="E58" s="95"/>
      <c r="F58" s="96">
        <v>721.88</v>
      </c>
      <c r="G58" s="93"/>
    </row>
    <row r="59" spans="1:7" s="33" customFormat="1" ht="30" customHeight="1" x14ac:dyDescent="0.25">
      <c r="A59" s="163">
        <v>3241</v>
      </c>
      <c r="B59" s="163"/>
      <c r="C59" s="163"/>
      <c r="D59" s="91" t="s">
        <v>167</v>
      </c>
      <c r="E59" s="95"/>
      <c r="F59" s="96">
        <v>68.2</v>
      </c>
      <c r="G59" s="93"/>
    </row>
    <row r="60" spans="1:7" s="33" customFormat="1" ht="30" customHeight="1" x14ac:dyDescent="0.25">
      <c r="A60" s="163">
        <v>3293</v>
      </c>
      <c r="B60" s="163"/>
      <c r="C60" s="163"/>
      <c r="D60" s="91" t="s">
        <v>157</v>
      </c>
      <c r="E60" s="95"/>
      <c r="F60" s="96">
        <v>44.18</v>
      </c>
      <c r="G60" s="93"/>
    </row>
    <row r="61" spans="1:7" s="33" customFormat="1" ht="30" customHeight="1" x14ac:dyDescent="0.25">
      <c r="A61" s="163">
        <v>3299</v>
      </c>
      <c r="B61" s="163"/>
      <c r="C61" s="163"/>
      <c r="D61" s="91" t="s">
        <v>160</v>
      </c>
      <c r="E61" s="95"/>
      <c r="F61" s="96">
        <v>1804.06</v>
      </c>
      <c r="G61" s="93"/>
    </row>
    <row r="62" spans="1:7" s="56" customFormat="1" ht="30" customHeight="1" x14ac:dyDescent="0.25">
      <c r="A62" s="164" t="s">
        <v>219</v>
      </c>
      <c r="B62" s="165"/>
      <c r="C62" s="166"/>
      <c r="D62" s="105" t="s">
        <v>220</v>
      </c>
      <c r="E62" s="97">
        <f>SUM(E63)</f>
        <v>825.34</v>
      </c>
      <c r="F62" s="97">
        <f>SUM(F63)</f>
        <v>825.34</v>
      </c>
      <c r="G62" s="94"/>
    </row>
    <row r="63" spans="1:7" s="56" customFormat="1" ht="30" customHeight="1" x14ac:dyDescent="0.25">
      <c r="A63" s="57"/>
      <c r="B63" s="58">
        <v>32</v>
      </c>
      <c r="C63" s="59"/>
      <c r="D63" s="90" t="s">
        <v>142</v>
      </c>
      <c r="E63" s="97">
        <v>825.34</v>
      </c>
      <c r="F63" s="98">
        <f>SUM(F64)</f>
        <v>825.34</v>
      </c>
      <c r="G63" s="98">
        <f>SUM(F63/E63*100)</f>
        <v>100</v>
      </c>
    </row>
    <row r="64" spans="1:7" s="33" customFormat="1" ht="30" customHeight="1" x14ac:dyDescent="0.25">
      <c r="A64" s="163">
        <v>3221</v>
      </c>
      <c r="B64" s="163"/>
      <c r="C64" s="163"/>
      <c r="D64" s="91" t="s">
        <v>145</v>
      </c>
      <c r="E64" s="95"/>
      <c r="F64" s="96">
        <v>825.34</v>
      </c>
      <c r="G64" s="93"/>
    </row>
    <row r="65" spans="1:7" s="56" customFormat="1" ht="30" customHeight="1" x14ac:dyDescent="0.25">
      <c r="A65" s="164" t="s">
        <v>215</v>
      </c>
      <c r="B65" s="165"/>
      <c r="C65" s="166"/>
      <c r="D65" s="86" t="s">
        <v>216</v>
      </c>
      <c r="E65" s="97">
        <f>SUM(E66)</f>
        <v>1076</v>
      </c>
      <c r="F65" s="97">
        <f>SUM(F66)</f>
        <v>656</v>
      </c>
      <c r="G65" s="94"/>
    </row>
    <row r="66" spans="1:7" s="56" customFormat="1" ht="30" customHeight="1" x14ac:dyDescent="0.2">
      <c r="A66" s="57"/>
      <c r="B66" s="58">
        <v>32</v>
      </c>
      <c r="C66" s="59"/>
      <c r="D66" s="90" t="s">
        <v>142</v>
      </c>
      <c r="E66" s="84">
        <v>1076</v>
      </c>
      <c r="F66" s="98">
        <f>SUM(F67:F68)</f>
        <v>656</v>
      </c>
      <c r="G66" s="98">
        <f>SUM(F66/E66*100)</f>
        <v>60.966542750929364</v>
      </c>
    </row>
    <row r="67" spans="1:7" s="33" customFormat="1" ht="30" customHeight="1" x14ac:dyDescent="0.25">
      <c r="A67" s="163">
        <v>3211</v>
      </c>
      <c r="B67" s="163"/>
      <c r="C67" s="163"/>
      <c r="D67" s="91" t="s">
        <v>143</v>
      </c>
      <c r="E67" s="95"/>
      <c r="F67" s="96">
        <v>420</v>
      </c>
      <c r="G67" s="93"/>
    </row>
    <row r="68" spans="1:7" s="33" customFormat="1" ht="30" customHeight="1" x14ac:dyDescent="0.25">
      <c r="A68" s="163">
        <v>3222</v>
      </c>
      <c r="B68" s="163"/>
      <c r="C68" s="163"/>
      <c r="D68" s="91" t="s">
        <v>146</v>
      </c>
      <c r="E68" s="95"/>
      <c r="F68" s="96">
        <v>236</v>
      </c>
      <c r="G68" s="93"/>
    </row>
    <row r="69" spans="1:7" s="56" customFormat="1" ht="30" customHeight="1" x14ac:dyDescent="0.25">
      <c r="A69" s="167" t="s">
        <v>217</v>
      </c>
      <c r="B69" s="168"/>
      <c r="C69" s="169"/>
      <c r="D69" s="85" t="s">
        <v>218</v>
      </c>
      <c r="E69" s="97">
        <f>SUM(E71,E75)</f>
        <v>699229.21</v>
      </c>
      <c r="F69" s="97">
        <f>SUM(F71,F75)</f>
        <v>339080.76</v>
      </c>
      <c r="G69" s="98">
        <f>SUM(F69/E69*100)</f>
        <v>48.493506156586342</v>
      </c>
    </row>
    <row r="70" spans="1:7" s="56" customFormat="1" ht="30" customHeight="1" x14ac:dyDescent="0.25">
      <c r="A70" s="164" t="s">
        <v>219</v>
      </c>
      <c r="B70" s="165"/>
      <c r="C70" s="166"/>
      <c r="D70" s="86" t="s">
        <v>220</v>
      </c>
      <c r="E70" s="97">
        <f>SUM(E71,E75)</f>
        <v>699229.21</v>
      </c>
      <c r="F70" s="97">
        <f>SUM(F71,F75)</f>
        <v>339080.76</v>
      </c>
      <c r="G70" s="94"/>
    </row>
    <row r="71" spans="1:7" s="56" customFormat="1" ht="30" customHeight="1" x14ac:dyDescent="0.25">
      <c r="A71" s="57"/>
      <c r="B71" s="58">
        <v>31</v>
      </c>
      <c r="C71" s="59"/>
      <c r="D71" s="90" t="s">
        <v>168</v>
      </c>
      <c r="E71" s="108">
        <v>697241.21</v>
      </c>
      <c r="F71" s="98">
        <f>SUM(F72:F74)</f>
        <v>338100.76</v>
      </c>
      <c r="G71" s="98">
        <f>SUM(F71/E71*100)</f>
        <v>48.491218698906223</v>
      </c>
    </row>
    <row r="72" spans="1:7" s="33" customFormat="1" ht="30" customHeight="1" x14ac:dyDescent="0.25">
      <c r="A72" s="163">
        <v>3111</v>
      </c>
      <c r="B72" s="163"/>
      <c r="C72" s="163"/>
      <c r="D72" s="91" t="s">
        <v>169</v>
      </c>
      <c r="E72" s="95"/>
      <c r="F72" s="96">
        <v>280585.07</v>
      </c>
      <c r="G72" s="93"/>
    </row>
    <row r="73" spans="1:7" s="33" customFormat="1" ht="30" customHeight="1" x14ac:dyDescent="0.25">
      <c r="A73" s="163">
        <v>3121</v>
      </c>
      <c r="B73" s="163"/>
      <c r="C73" s="163"/>
      <c r="D73" s="91" t="s">
        <v>170</v>
      </c>
      <c r="E73" s="95"/>
      <c r="F73" s="96">
        <v>11241.44</v>
      </c>
      <c r="G73" s="93"/>
    </row>
    <row r="74" spans="1:7" s="33" customFormat="1" ht="30" customHeight="1" x14ac:dyDescent="0.25">
      <c r="A74" s="163">
        <v>3132</v>
      </c>
      <c r="B74" s="163"/>
      <c r="C74" s="163"/>
      <c r="D74" s="91" t="s">
        <v>171</v>
      </c>
      <c r="E74" s="95"/>
      <c r="F74" s="96">
        <v>46274.25</v>
      </c>
      <c r="G74" s="93"/>
    </row>
    <row r="75" spans="1:7" s="56" customFormat="1" ht="30" customHeight="1" x14ac:dyDescent="0.25">
      <c r="A75" s="57"/>
      <c r="B75" s="58">
        <v>32</v>
      </c>
      <c r="C75" s="59"/>
      <c r="D75" s="90" t="s">
        <v>142</v>
      </c>
      <c r="E75" s="108">
        <v>1988</v>
      </c>
      <c r="F75" s="98">
        <f>SUM(F76)</f>
        <v>980</v>
      </c>
      <c r="G75" s="98">
        <f>SUM(F75/E75*100)</f>
        <v>49.295774647887328</v>
      </c>
    </row>
    <row r="76" spans="1:7" s="33" customFormat="1" ht="30" customHeight="1" x14ac:dyDescent="0.25">
      <c r="A76" s="163">
        <v>3295</v>
      </c>
      <c r="B76" s="163"/>
      <c r="C76" s="163"/>
      <c r="D76" s="91" t="s">
        <v>159</v>
      </c>
      <c r="E76" s="95"/>
      <c r="F76" s="96">
        <v>980</v>
      </c>
      <c r="G76" s="93"/>
    </row>
    <row r="77" spans="1:7" s="56" customFormat="1" ht="30" customHeight="1" x14ac:dyDescent="0.25">
      <c r="A77" s="167" t="s">
        <v>221</v>
      </c>
      <c r="B77" s="168"/>
      <c r="C77" s="169"/>
      <c r="D77" s="85" t="s">
        <v>222</v>
      </c>
      <c r="E77" s="97">
        <f>SUM(E78,E83,E87,E95,E103,E109,E114,)</f>
        <v>28345.39</v>
      </c>
      <c r="F77" s="97">
        <f>SUM(F78,F83,F87,F95,F103,F109,F114,)</f>
        <v>14351.769999999999</v>
      </c>
      <c r="G77" s="98">
        <f t="shared" ref="G77:G83" si="0">SUM(F77/E77*100)</f>
        <v>50.631760579057115</v>
      </c>
    </row>
    <row r="78" spans="1:7" s="56" customFormat="1" ht="30" customHeight="1" x14ac:dyDescent="0.25">
      <c r="A78" s="167" t="s">
        <v>276</v>
      </c>
      <c r="B78" s="168"/>
      <c r="C78" s="169"/>
      <c r="D78" s="106" t="s">
        <v>277</v>
      </c>
      <c r="E78" s="97">
        <f>SUM(E80)</f>
        <v>7208.26</v>
      </c>
      <c r="F78" s="97">
        <f>SUM(F80)</f>
        <v>0</v>
      </c>
      <c r="G78" s="98">
        <f t="shared" ref="G78" si="1">SUM(F78/E78*100)</f>
        <v>0</v>
      </c>
    </row>
    <row r="79" spans="1:7" s="56" customFormat="1" ht="30" customHeight="1" x14ac:dyDescent="0.25">
      <c r="A79" s="164" t="s">
        <v>235</v>
      </c>
      <c r="B79" s="165"/>
      <c r="C79" s="166"/>
      <c r="D79" s="107" t="s">
        <v>236</v>
      </c>
      <c r="E79" s="97">
        <f>SUM(E80)</f>
        <v>7208.26</v>
      </c>
      <c r="F79" s="97">
        <f>SUM(F80)</f>
        <v>0</v>
      </c>
      <c r="G79" s="94"/>
    </row>
    <row r="80" spans="1:7" s="56" customFormat="1" ht="30" customHeight="1" x14ac:dyDescent="0.25">
      <c r="A80" s="57"/>
      <c r="B80" s="58">
        <v>32</v>
      </c>
      <c r="C80" s="59"/>
      <c r="D80" s="90" t="s">
        <v>142</v>
      </c>
      <c r="E80" s="109">
        <v>7208.26</v>
      </c>
      <c r="F80" s="98">
        <f>SUM(F81:F82)</f>
        <v>0</v>
      </c>
      <c r="G80" s="98">
        <f>SUM(F80/E80*100)</f>
        <v>0</v>
      </c>
    </row>
    <row r="81" spans="1:7" s="33" customFormat="1" ht="30" customHeight="1" x14ac:dyDescent="0.25">
      <c r="A81" s="163">
        <v>3212</v>
      </c>
      <c r="B81" s="163"/>
      <c r="C81" s="163"/>
      <c r="D81" s="91" t="s">
        <v>163</v>
      </c>
      <c r="E81" s="95"/>
      <c r="F81" s="96">
        <v>0</v>
      </c>
      <c r="G81" s="93"/>
    </row>
    <row r="82" spans="1:7" s="33" customFormat="1" ht="30" customHeight="1" x14ac:dyDescent="0.25">
      <c r="A82" s="163">
        <v>3223</v>
      </c>
      <c r="B82" s="163"/>
      <c r="C82" s="163"/>
      <c r="D82" s="91" t="s">
        <v>164</v>
      </c>
      <c r="E82" s="95"/>
      <c r="F82" s="96">
        <v>0</v>
      </c>
      <c r="G82" s="93"/>
    </row>
    <row r="83" spans="1:7" s="56" customFormat="1" ht="30" customHeight="1" x14ac:dyDescent="0.25">
      <c r="A83" s="167" t="s">
        <v>223</v>
      </c>
      <c r="B83" s="168"/>
      <c r="C83" s="169"/>
      <c r="D83" s="85" t="s">
        <v>224</v>
      </c>
      <c r="E83" s="97">
        <f>SUM(E85)</f>
        <v>1</v>
      </c>
      <c r="F83" s="97">
        <f>SUM(F85)</f>
        <v>0</v>
      </c>
      <c r="G83" s="98">
        <f t="shared" si="0"/>
        <v>0</v>
      </c>
    </row>
    <row r="84" spans="1:7" s="56" customFormat="1" ht="30" customHeight="1" x14ac:dyDescent="0.25">
      <c r="A84" s="164" t="s">
        <v>235</v>
      </c>
      <c r="B84" s="165"/>
      <c r="C84" s="166"/>
      <c r="D84" s="107" t="s">
        <v>236</v>
      </c>
      <c r="E84" s="97">
        <f>SUM(E85)</f>
        <v>1</v>
      </c>
      <c r="F84" s="97">
        <f>SUM(F85)</f>
        <v>0</v>
      </c>
      <c r="G84" s="94"/>
    </row>
    <row r="85" spans="1:7" s="56" customFormat="1" ht="30" customHeight="1" x14ac:dyDescent="0.25">
      <c r="A85" s="57"/>
      <c r="B85" s="58">
        <v>31</v>
      </c>
      <c r="C85" s="59"/>
      <c r="D85" s="90" t="s">
        <v>168</v>
      </c>
      <c r="E85" s="97">
        <v>1</v>
      </c>
      <c r="F85" s="98">
        <f>SUM(F86)</f>
        <v>0</v>
      </c>
      <c r="G85" s="98">
        <f>SUM(F85/E85*100)</f>
        <v>0</v>
      </c>
    </row>
    <row r="86" spans="1:7" s="33" customFormat="1" ht="30" customHeight="1" x14ac:dyDescent="0.25">
      <c r="A86" s="163">
        <v>3211</v>
      </c>
      <c r="B86" s="163"/>
      <c r="C86" s="163"/>
      <c r="D86" s="91" t="s">
        <v>143</v>
      </c>
      <c r="E86" s="95"/>
      <c r="F86" s="96">
        <v>0</v>
      </c>
      <c r="G86" s="93"/>
    </row>
    <row r="87" spans="1:7" s="56" customFormat="1" ht="30" customHeight="1" x14ac:dyDescent="0.25">
      <c r="A87" s="167" t="s">
        <v>278</v>
      </c>
      <c r="B87" s="168"/>
      <c r="C87" s="169"/>
      <c r="D87" s="106" t="s">
        <v>279</v>
      </c>
      <c r="E87" s="97">
        <f>SUM(E89,E93)</f>
        <v>13504.66</v>
      </c>
      <c r="F87" s="97">
        <f>SUM(F89,F93)</f>
        <v>7057.19</v>
      </c>
      <c r="G87" s="98">
        <f>SUM(F87/E87*100)</f>
        <v>52.257442986346938</v>
      </c>
    </row>
    <row r="88" spans="1:7" s="56" customFormat="1" ht="30" customHeight="1" x14ac:dyDescent="0.25">
      <c r="A88" s="164" t="s">
        <v>235</v>
      </c>
      <c r="B88" s="165"/>
      <c r="C88" s="166"/>
      <c r="D88" s="107" t="s">
        <v>236</v>
      </c>
      <c r="E88" s="97">
        <f>SUM(E89,E93)</f>
        <v>13504.66</v>
      </c>
      <c r="F88" s="97">
        <f>SUM(F89,F93)</f>
        <v>7057.19</v>
      </c>
      <c r="G88" s="94"/>
    </row>
    <row r="89" spans="1:7" s="56" customFormat="1" ht="30" customHeight="1" x14ac:dyDescent="0.25">
      <c r="A89" s="57"/>
      <c r="B89" s="58">
        <v>31</v>
      </c>
      <c r="C89" s="59"/>
      <c r="D89" s="90" t="s">
        <v>168</v>
      </c>
      <c r="E89" s="109">
        <v>11870.82</v>
      </c>
      <c r="F89" s="98">
        <f>SUM(F90:F92)</f>
        <v>6405.82</v>
      </c>
      <c r="G89" s="98">
        <f>SUM(F89/E89*100)</f>
        <v>53.962742253694351</v>
      </c>
    </row>
    <row r="90" spans="1:7" s="33" customFormat="1" ht="30" customHeight="1" x14ac:dyDescent="0.25">
      <c r="A90" s="163">
        <v>3111</v>
      </c>
      <c r="B90" s="163"/>
      <c r="C90" s="163"/>
      <c r="D90" s="91" t="s">
        <v>169</v>
      </c>
      <c r="E90" s="95"/>
      <c r="F90" s="96">
        <v>5155.21</v>
      </c>
      <c r="G90" s="93"/>
    </row>
    <row r="91" spans="1:7" s="33" customFormat="1" ht="30" customHeight="1" x14ac:dyDescent="0.25">
      <c r="A91" s="163">
        <v>3121</v>
      </c>
      <c r="B91" s="163"/>
      <c r="C91" s="163"/>
      <c r="D91" s="91" t="s">
        <v>170</v>
      </c>
      <c r="E91" s="95"/>
      <c r="F91" s="96">
        <v>400</v>
      </c>
      <c r="G91" s="93"/>
    </row>
    <row r="92" spans="1:7" s="33" customFormat="1" ht="30" customHeight="1" x14ac:dyDescent="0.25">
      <c r="A92" s="163">
        <v>3132</v>
      </c>
      <c r="B92" s="163"/>
      <c r="C92" s="163"/>
      <c r="D92" s="91" t="s">
        <v>171</v>
      </c>
      <c r="E92" s="95"/>
      <c r="F92" s="96">
        <v>850.61</v>
      </c>
      <c r="G92" s="93"/>
    </row>
    <row r="93" spans="1:7" s="56" customFormat="1" ht="30" customHeight="1" x14ac:dyDescent="0.25">
      <c r="A93" s="57"/>
      <c r="B93" s="58">
        <v>32</v>
      </c>
      <c r="C93" s="59"/>
      <c r="D93" s="90" t="s">
        <v>142</v>
      </c>
      <c r="E93" s="109">
        <v>1633.84</v>
      </c>
      <c r="F93" s="98">
        <f>SUM(F94)</f>
        <v>651.37</v>
      </c>
      <c r="G93" s="98">
        <f>SUM(F93/E93*100)</f>
        <v>39.867428879204816</v>
      </c>
    </row>
    <row r="94" spans="1:7" s="33" customFormat="1" ht="30" customHeight="1" x14ac:dyDescent="0.25">
      <c r="A94" s="163">
        <v>3212</v>
      </c>
      <c r="B94" s="163"/>
      <c r="C94" s="163"/>
      <c r="D94" s="91" t="s">
        <v>163</v>
      </c>
      <c r="E94" s="95"/>
      <c r="F94" s="96">
        <v>651.37</v>
      </c>
      <c r="G94" s="93"/>
    </row>
    <row r="95" spans="1:7" s="56" customFormat="1" ht="30" customHeight="1" x14ac:dyDescent="0.25">
      <c r="A95" s="167" t="s">
        <v>280</v>
      </c>
      <c r="B95" s="168"/>
      <c r="C95" s="169"/>
      <c r="D95" s="106" t="s">
        <v>281</v>
      </c>
      <c r="E95" s="97">
        <f>SUM(E97,E99,E101)</f>
        <v>2940.59</v>
      </c>
      <c r="F95" s="97">
        <f>SUM(F97,F99,F101)</f>
        <v>2875.59</v>
      </c>
      <c r="G95" s="98">
        <f>SUM(F95/E95*100)</f>
        <v>97.789559238112076</v>
      </c>
    </row>
    <row r="96" spans="1:7" s="56" customFormat="1" ht="30" customHeight="1" x14ac:dyDescent="0.25">
      <c r="A96" s="164" t="s">
        <v>219</v>
      </c>
      <c r="B96" s="165"/>
      <c r="C96" s="166"/>
      <c r="D96" s="107" t="s">
        <v>220</v>
      </c>
      <c r="E96" s="97">
        <f>SUM(E97,E99,E101)</f>
        <v>2940.59</v>
      </c>
      <c r="F96" s="97">
        <f>SUM(F97,F99,F101)</f>
        <v>2875.59</v>
      </c>
      <c r="G96" s="94"/>
    </row>
    <row r="97" spans="1:7" s="56" customFormat="1" ht="30" customHeight="1" x14ac:dyDescent="0.25">
      <c r="A97" s="57"/>
      <c r="B97" s="58">
        <v>32</v>
      </c>
      <c r="C97" s="59"/>
      <c r="D97" s="90" t="s">
        <v>142</v>
      </c>
      <c r="E97" s="109">
        <v>130</v>
      </c>
      <c r="F97" s="98">
        <f>SUM(F98)</f>
        <v>65</v>
      </c>
      <c r="G97" s="98">
        <f>SUM(F97/E97*100)</f>
        <v>50</v>
      </c>
    </row>
    <row r="98" spans="1:7" s="33" customFormat="1" ht="30" customHeight="1" x14ac:dyDescent="0.25">
      <c r="A98" s="163">
        <v>3222</v>
      </c>
      <c r="B98" s="163"/>
      <c r="C98" s="163"/>
      <c r="D98" s="91" t="s">
        <v>146</v>
      </c>
      <c r="E98" s="95"/>
      <c r="F98" s="96">
        <v>65</v>
      </c>
      <c r="G98" s="93"/>
    </row>
    <row r="99" spans="1:7" s="56" customFormat="1" ht="38.25" x14ac:dyDescent="0.25">
      <c r="A99" s="57"/>
      <c r="B99" s="58">
        <v>37</v>
      </c>
      <c r="C99" s="59"/>
      <c r="D99" s="90" t="s">
        <v>282</v>
      </c>
      <c r="E99" s="109">
        <v>110.59</v>
      </c>
      <c r="F99" s="98">
        <f>SUM(F100)</f>
        <v>110.59</v>
      </c>
      <c r="G99" s="98">
        <f>SUM(F99/E99*100)</f>
        <v>100</v>
      </c>
    </row>
    <row r="100" spans="1:7" s="33" customFormat="1" ht="30" customHeight="1" x14ac:dyDescent="0.25">
      <c r="A100" s="163">
        <v>3722</v>
      </c>
      <c r="B100" s="163"/>
      <c r="C100" s="163"/>
      <c r="D100" s="91" t="s">
        <v>295</v>
      </c>
      <c r="E100" s="95"/>
      <c r="F100" s="96">
        <v>110.59</v>
      </c>
      <c r="G100" s="93"/>
    </row>
    <row r="101" spans="1:7" s="56" customFormat="1" ht="30" customHeight="1" x14ac:dyDescent="0.25">
      <c r="A101" s="173">
        <v>42</v>
      </c>
      <c r="B101" s="173"/>
      <c r="C101" s="173"/>
      <c r="D101" s="90" t="s">
        <v>174</v>
      </c>
      <c r="E101" s="97">
        <v>2700</v>
      </c>
      <c r="F101" s="98">
        <f>SUM(F102)</f>
        <v>2700</v>
      </c>
      <c r="G101" s="98">
        <f>SUM(F101/E101*100)</f>
        <v>100</v>
      </c>
    </row>
    <row r="102" spans="1:7" s="33" customFormat="1" ht="30" customHeight="1" x14ac:dyDescent="0.25">
      <c r="A102" s="163">
        <v>4227</v>
      </c>
      <c r="B102" s="163"/>
      <c r="C102" s="163"/>
      <c r="D102" s="91" t="s">
        <v>176</v>
      </c>
      <c r="E102" s="95"/>
      <c r="F102" s="96">
        <v>2700</v>
      </c>
      <c r="G102" s="93"/>
    </row>
    <row r="103" spans="1:7" s="56" customFormat="1" ht="30" customHeight="1" x14ac:dyDescent="0.25">
      <c r="A103" s="167" t="s">
        <v>225</v>
      </c>
      <c r="B103" s="168"/>
      <c r="C103" s="169"/>
      <c r="D103" s="85" t="s">
        <v>226</v>
      </c>
      <c r="E103" s="97">
        <f>SUM(E105)</f>
        <v>2654</v>
      </c>
      <c r="F103" s="97">
        <f>SUM(F105)</f>
        <v>2654</v>
      </c>
      <c r="G103" s="98">
        <f>SUM(F103/E103*100)</f>
        <v>100</v>
      </c>
    </row>
    <row r="104" spans="1:7" s="56" customFormat="1" ht="30" customHeight="1" x14ac:dyDescent="0.25">
      <c r="A104" s="164" t="s">
        <v>227</v>
      </c>
      <c r="B104" s="165"/>
      <c r="C104" s="166"/>
      <c r="D104" s="86" t="s">
        <v>228</v>
      </c>
      <c r="E104" s="97">
        <f>SUM(E105)</f>
        <v>2654</v>
      </c>
      <c r="F104" s="97">
        <f>SUM(F105)</f>
        <v>2654</v>
      </c>
      <c r="G104" s="94"/>
    </row>
    <row r="105" spans="1:7" s="56" customFormat="1" ht="30" customHeight="1" x14ac:dyDescent="0.25">
      <c r="A105" s="57"/>
      <c r="B105" s="58">
        <v>32</v>
      </c>
      <c r="C105" s="59"/>
      <c r="D105" s="90" t="s">
        <v>142</v>
      </c>
      <c r="E105" s="97">
        <v>2654</v>
      </c>
      <c r="F105" s="98">
        <f>SUM(F106:F108)</f>
        <v>2654</v>
      </c>
      <c r="G105" s="98">
        <f>SUM(F105/E105*100)</f>
        <v>100</v>
      </c>
    </row>
    <row r="106" spans="1:7" s="33" customFormat="1" ht="30" customHeight="1" x14ac:dyDescent="0.25">
      <c r="A106" s="163">
        <v>3222</v>
      </c>
      <c r="B106" s="163"/>
      <c r="C106" s="163"/>
      <c r="D106" s="91" t="s">
        <v>146</v>
      </c>
      <c r="E106" s="95"/>
      <c r="F106" s="96">
        <v>1153.25</v>
      </c>
      <c r="G106" s="93"/>
    </row>
    <row r="107" spans="1:7" s="33" customFormat="1" ht="30" customHeight="1" x14ac:dyDescent="0.25">
      <c r="A107" s="163">
        <v>3237</v>
      </c>
      <c r="B107" s="163"/>
      <c r="C107" s="163"/>
      <c r="D107" s="91" t="s">
        <v>154</v>
      </c>
      <c r="E107" s="95"/>
      <c r="F107" s="96">
        <v>413.99</v>
      </c>
      <c r="G107" s="93"/>
    </row>
    <row r="108" spans="1:7" s="33" customFormat="1" ht="30" customHeight="1" x14ac:dyDescent="0.25">
      <c r="A108" s="163">
        <v>3239</v>
      </c>
      <c r="B108" s="163"/>
      <c r="C108" s="163"/>
      <c r="D108" s="91" t="s">
        <v>156</v>
      </c>
      <c r="E108" s="95"/>
      <c r="F108" s="96">
        <v>1086.76</v>
      </c>
      <c r="G108" s="93"/>
    </row>
    <row r="109" spans="1:7" s="56" customFormat="1" ht="30" customHeight="1" x14ac:dyDescent="0.25">
      <c r="A109" s="167" t="s">
        <v>229</v>
      </c>
      <c r="B109" s="168"/>
      <c r="C109" s="169"/>
      <c r="D109" s="85" t="s">
        <v>230</v>
      </c>
      <c r="E109" s="97">
        <f>SUM(E111)</f>
        <v>436.88</v>
      </c>
      <c r="F109" s="97">
        <f>SUM(F111)</f>
        <v>164.99</v>
      </c>
      <c r="G109" s="98">
        <f>SUM(F109/E109*100)</f>
        <v>37.765519135689438</v>
      </c>
    </row>
    <row r="110" spans="1:7" s="56" customFormat="1" ht="30" customHeight="1" x14ac:dyDescent="0.25">
      <c r="A110" s="164" t="s">
        <v>231</v>
      </c>
      <c r="B110" s="165"/>
      <c r="C110" s="166"/>
      <c r="D110" s="89" t="s">
        <v>232</v>
      </c>
      <c r="E110" s="97">
        <f>SUM(E111)</f>
        <v>436.88</v>
      </c>
      <c r="F110" s="97">
        <f>SUM(F111)</f>
        <v>164.99</v>
      </c>
      <c r="G110" s="94"/>
    </row>
    <row r="111" spans="1:7" s="56" customFormat="1" ht="30" customHeight="1" x14ac:dyDescent="0.25">
      <c r="A111" s="57"/>
      <c r="B111" s="58">
        <v>32</v>
      </c>
      <c r="C111" s="59"/>
      <c r="D111" s="90" t="s">
        <v>142</v>
      </c>
      <c r="E111" s="97">
        <v>436.88</v>
      </c>
      <c r="F111" s="98">
        <f>SUM(F112:F113)</f>
        <v>164.99</v>
      </c>
      <c r="G111" s="98">
        <f>SUM(F111/E111*100)</f>
        <v>37.765519135689438</v>
      </c>
    </row>
    <row r="112" spans="1:7" s="33" customFormat="1" ht="30" customHeight="1" x14ac:dyDescent="0.25">
      <c r="A112" s="160">
        <v>3225</v>
      </c>
      <c r="B112" s="161"/>
      <c r="C112" s="162"/>
      <c r="D112" s="91" t="s">
        <v>148</v>
      </c>
      <c r="E112" s="95"/>
      <c r="F112" s="96">
        <v>164.99</v>
      </c>
      <c r="G112" s="93"/>
    </row>
    <row r="113" spans="1:7" s="33" customFormat="1" ht="30" customHeight="1" x14ac:dyDescent="0.25">
      <c r="A113" s="160">
        <v>3237</v>
      </c>
      <c r="B113" s="161"/>
      <c r="C113" s="162"/>
      <c r="D113" s="91" t="s">
        <v>154</v>
      </c>
      <c r="E113" s="95"/>
      <c r="F113" s="96">
        <v>0</v>
      </c>
      <c r="G113" s="93"/>
    </row>
    <row r="114" spans="1:7" s="56" customFormat="1" ht="30" customHeight="1" x14ac:dyDescent="0.25">
      <c r="A114" s="167" t="s">
        <v>233</v>
      </c>
      <c r="B114" s="168"/>
      <c r="C114" s="169"/>
      <c r="D114" s="85" t="s">
        <v>234</v>
      </c>
      <c r="E114" s="97">
        <f>SUM(E116,E118)</f>
        <v>1600</v>
      </c>
      <c r="F114" s="97">
        <f>SUM(F116,F118)</f>
        <v>1600</v>
      </c>
      <c r="G114" s="98">
        <f>SUM(F114/E114*100)</f>
        <v>100</v>
      </c>
    </row>
    <row r="115" spans="1:7" s="56" customFormat="1" ht="30" customHeight="1" x14ac:dyDescent="0.25">
      <c r="A115" s="164" t="s">
        <v>235</v>
      </c>
      <c r="B115" s="165"/>
      <c r="C115" s="166"/>
      <c r="D115" s="86" t="s">
        <v>236</v>
      </c>
      <c r="E115" s="97">
        <f>SUM(E116,E118)</f>
        <v>1600</v>
      </c>
      <c r="F115" s="97">
        <f>SUM(F116,F118)</f>
        <v>1600</v>
      </c>
      <c r="G115" s="94"/>
    </row>
    <row r="116" spans="1:7" s="56" customFormat="1" ht="30" customHeight="1" x14ac:dyDescent="0.25">
      <c r="A116" s="57"/>
      <c r="B116" s="58">
        <v>32</v>
      </c>
      <c r="C116" s="59"/>
      <c r="D116" s="90" t="s">
        <v>142</v>
      </c>
      <c r="E116" s="97">
        <v>67.5</v>
      </c>
      <c r="F116" s="98">
        <f>SUM(F117)</f>
        <v>67.5</v>
      </c>
      <c r="G116" s="98">
        <f>SUM(F116/E116*100)</f>
        <v>100</v>
      </c>
    </row>
    <row r="117" spans="1:7" s="33" customFormat="1" ht="30" customHeight="1" x14ac:dyDescent="0.25">
      <c r="A117" s="160">
        <v>3222</v>
      </c>
      <c r="B117" s="161"/>
      <c r="C117" s="162"/>
      <c r="D117" s="91" t="s">
        <v>146</v>
      </c>
      <c r="E117" s="95"/>
      <c r="F117" s="96">
        <v>67.5</v>
      </c>
      <c r="G117" s="93"/>
    </row>
    <row r="118" spans="1:7" s="56" customFormat="1" ht="30" customHeight="1" x14ac:dyDescent="0.25">
      <c r="A118" s="170">
        <v>42</v>
      </c>
      <c r="B118" s="171"/>
      <c r="C118" s="172"/>
      <c r="D118" s="90" t="s">
        <v>174</v>
      </c>
      <c r="E118" s="97">
        <v>1532.5</v>
      </c>
      <c r="F118" s="98">
        <f>SUM(F119)</f>
        <v>1532.5</v>
      </c>
      <c r="G118" s="98">
        <f>SUM(F118/E118*100)</f>
        <v>100</v>
      </c>
    </row>
    <row r="119" spans="1:7" s="33" customFormat="1" ht="30" customHeight="1" x14ac:dyDescent="0.25">
      <c r="A119" s="160">
        <v>4227</v>
      </c>
      <c r="B119" s="161"/>
      <c r="C119" s="162"/>
      <c r="D119" s="91" t="s">
        <v>176</v>
      </c>
      <c r="E119" s="95"/>
      <c r="F119" s="96">
        <v>1532.5</v>
      </c>
      <c r="G119" s="93"/>
    </row>
    <row r="120" spans="1:7" s="56" customFormat="1" ht="30" customHeight="1" x14ac:dyDescent="0.25">
      <c r="A120" s="182" t="s">
        <v>283</v>
      </c>
      <c r="B120" s="183"/>
      <c r="C120" s="184"/>
      <c r="D120" s="110" t="s">
        <v>222</v>
      </c>
      <c r="E120" s="97">
        <f>SUM(E121,E125)</f>
        <v>980.03</v>
      </c>
      <c r="F120" s="97">
        <f>SUM(F121,F125)</f>
        <v>380.03</v>
      </c>
      <c r="G120" s="98">
        <f>SUM(F120/E120*100)</f>
        <v>38.777384365784719</v>
      </c>
    </row>
    <row r="121" spans="1:7" s="56" customFormat="1" ht="30" customHeight="1" x14ac:dyDescent="0.25">
      <c r="A121" s="167" t="s">
        <v>237</v>
      </c>
      <c r="B121" s="168"/>
      <c r="C121" s="169"/>
      <c r="D121" s="85" t="s">
        <v>238</v>
      </c>
      <c r="E121" s="97">
        <f>SUM(E123)</f>
        <v>380.03</v>
      </c>
      <c r="F121" s="97">
        <f>SUM(F123)</f>
        <v>380.03</v>
      </c>
      <c r="G121" s="98">
        <f>SUM(F121/E121*100)</f>
        <v>100</v>
      </c>
    </row>
    <row r="122" spans="1:7" s="56" customFormat="1" ht="38.25" x14ac:dyDescent="0.25">
      <c r="A122" s="164" t="s">
        <v>239</v>
      </c>
      <c r="B122" s="165"/>
      <c r="C122" s="166"/>
      <c r="D122" s="86" t="s">
        <v>240</v>
      </c>
      <c r="E122" s="97">
        <f>SUM(E123)</f>
        <v>380.03</v>
      </c>
      <c r="F122" s="97">
        <f>SUM(F123)</f>
        <v>380.03</v>
      </c>
      <c r="G122" s="94"/>
    </row>
    <row r="123" spans="1:7" s="56" customFormat="1" ht="30" customHeight="1" x14ac:dyDescent="0.25">
      <c r="A123" s="57"/>
      <c r="B123" s="58">
        <v>38</v>
      </c>
      <c r="C123" s="59"/>
      <c r="D123" s="90" t="s">
        <v>172</v>
      </c>
      <c r="E123" s="97">
        <v>380.03</v>
      </c>
      <c r="F123" s="98">
        <f>SUM(F124)</f>
        <v>380.03</v>
      </c>
      <c r="G123" s="98">
        <f>SUM(F123/E123*100)</f>
        <v>100</v>
      </c>
    </row>
    <row r="124" spans="1:7" s="33" customFormat="1" ht="30" customHeight="1" x14ac:dyDescent="0.25">
      <c r="A124" s="160">
        <v>3812</v>
      </c>
      <c r="B124" s="161"/>
      <c r="C124" s="162"/>
      <c r="D124" s="91" t="s">
        <v>173</v>
      </c>
      <c r="E124" s="95"/>
      <c r="F124" s="96">
        <v>380.03</v>
      </c>
      <c r="G124" s="93"/>
    </row>
    <row r="125" spans="1:7" s="56" customFormat="1" ht="30" customHeight="1" x14ac:dyDescent="0.25">
      <c r="A125" s="167" t="s">
        <v>284</v>
      </c>
      <c r="B125" s="168"/>
      <c r="C125" s="169"/>
      <c r="D125" s="106" t="s">
        <v>285</v>
      </c>
      <c r="E125" s="97">
        <f>SUM(E127)</f>
        <v>600</v>
      </c>
      <c r="F125" s="97">
        <f>SUM(F127)</f>
        <v>0</v>
      </c>
      <c r="G125" s="98">
        <f>SUM(F125/E125*100)</f>
        <v>0</v>
      </c>
    </row>
    <row r="126" spans="1:7" s="56" customFormat="1" ht="30" customHeight="1" x14ac:dyDescent="0.25">
      <c r="A126" s="164" t="s">
        <v>235</v>
      </c>
      <c r="B126" s="165"/>
      <c r="C126" s="166"/>
      <c r="D126" s="107" t="s">
        <v>236</v>
      </c>
      <c r="E126" s="97">
        <f>SUM(E127)</f>
        <v>600</v>
      </c>
      <c r="F126" s="97">
        <f>SUM(F127)</f>
        <v>0</v>
      </c>
      <c r="G126" s="94"/>
    </row>
    <row r="127" spans="1:7" s="56" customFormat="1" ht="30" customHeight="1" x14ac:dyDescent="0.25">
      <c r="A127" s="57"/>
      <c r="B127" s="58">
        <v>32</v>
      </c>
      <c r="C127" s="59"/>
      <c r="D127" s="90" t="s">
        <v>142</v>
      </c>
      <c r="E127" s="97">
        <v>600</v>
      </c>
      <c r="F127" s="98">
        <f>SUM(F128:F130)</f>
        <v>0</v>
      </c>
      <c r="G127" s="98">
        <f>SUM(F127/E127*100)</f>
        <v>0</v>
      </c>
    </row>
    <row r="128" spans="1:7" s="33" customFormat="1" ht="30" customHeight="1" x14ac:dyDescent="0.25">
      <c r="A128" s="160">
        <v>3225</v>
      </c>
      <c r="B128" s="161"/>
      <c r="C128" s="162"/>
      <c r="D128" s="91" t="s">
        <v>148</v>
      </c>
      <c r="E128" s="95"/>
      <c r="F128" s="96">
        <v>0</v>
      </c>
      <c r="G128" s="93"/>
    </row>
    <row r="129" spans="1:7" s="33" customFormat="1" ht="30" customHeight="1" x14ac:dyDescent="0.25">
      <c r="A129" s="160">
        <v>3237</v>
      </c>
      <c r="B129" s="161"/>
      <c r="C129" s="162"/>
      <c r="D129" s="91" t="s">
        <v>154</v>
      </c>
      <c r="E129" s="95"/>
      <c r="F129" s="96">
        <v>0</v>
      </c>
      <c r="G129" s="93"/>
    </row>
    <row r="130" spans="1:7" s="33" customFormat="1" ht="30" customHeight="1" x14ac:dyDescent="0.25">
      <c r="A130" s="160">
        <v>3295</v>
      </c>
      <c r="B130" s="161"/>
      <c r="C130" s="162"/>
      <c r="D130" s="91" t="s">
        <v>159</v>
      </c>
      <c r="E130" s="95"/>
      <c r="F130" s="96">
        <v>0</v>
      </c>
      <c r="G130" s="93"/>
    </row>
    <row r="131" spans="1:7" s="56" customFormat="1" ht="30" customHeight="1" x14ac:dyDescent="0.25">
      <c r="A131" s="167" t="s">
        <v>241</v>
      </c>
      <c r="B131" s="168"/>
      <c r="C131" s="169"/>
      <c r="D131" s="85" t="s">
        <v>242</v>
      </c>
      <c r="E131" s="97">
        <f>SUM(E132)</f>
        <v>3552.5</v>
      </c>
      <c r="F131" s="97">
        <f>SUM(F132)</f>
        <v>0</v>
      </c>
      <c r="G131" s="98">
        <f t="shared" ref="G131:G132" si="2">SUM(F131/E131*100)</f>
        <v>0</v>
      </c>
    </row>
    <row r="132" spans="1:7" s="56" customFormat="1" ht="30" customHeight="1" x14ac:dyDescent="0.25">
      <c r="A132" s="167" t="s">
        <v>243</v>
      </c>
      <c r="B132" s="168"/>
      <c r="C132" s="169"/>
      <c r="D132" s="85" t="s">
        <v>244</v>
      </c>
      <c r="E132" s="97">
        <f>SUM(E134)</f>
        <v>3552.5</v>
      </c>
      <c r="F132" s="97">
        <f>SUM(F134)</f>
        <v>0</v>
      </c>
      <c r="G132" s="98">
        <f t="shared" si="2"/>
        <v>0</v>
      </c>
    </row>
    <row r="133" spans="1:7" s="56" customFormat="1" ht="30" customHeight="1" x14ac:dyDescent="0.25">
      <c r="A133" s="164" t="s">
        <v>205</v>
      </c>
      <c r="B133" s="165"/>
      <c r="C133" s="166"/>
      <c r="D133" s="86" t="s">
        <v>206</v>
      </c>
      <c r="E133" s="97">
        <f>SUM(E134)</f>
        <v>3552.5</v>
      </c>
      <c r="F133" s="97">
        <f>SUM(F134)</f>
        <v>0</v>
      </c>
      <c r="G133" s="94"/>
    </row>
    <row r="134" spans="1:7" s="56" customFormat="1" ht="30" customHeight="1" x14ac:dyDescent="0.25">
      <c r="A134" s="57"/>
      <c r="B134" s="58">
        <v>32</v>
      </c>
      <c r="C134" s="59"/>
      <c r="D134" s="90" t="s">
        <v>142</v>
      </c>
      <c r="E134" s="97">
        <v>3552.5</v>
      </c>
      <c r="F134" s="98">
        <f>SUM(F135)</f>
        <v>0</v>
      </c>
      <c r="G134" s="98">
        <f>SUM(F134/E134*100)</f>
        <v>0</v>
      </c>
    </row>
    <row r="135" spans="1:7" s="56" customFormat="1" ht="30" customHeight="1" x14ac:dyDescent="0.25">
      <c r="A135" s="160">
        <v>3232</v>
      </c>
      <c r="B135" s="161"/>
      <c r="C135" s="162"/>
      <c r="D135" s="91" t="s">
        <v>151</v>
      </c>
      <c r="E135" s="97"/>
      <c r="F135" s="96">
        <v>0</v>
      </c>
      <c r="G135" s="94"/>
    </row>
    <row r="136" spans="1:7" s="56" customFormat="1" ht="30" customHeight="1" x14ac:dyDescent="0.25">
      <c r="A136" s="167" t="s">
        <v>245</v>
      </c>
      <c r="B136" s="168"/>
      <c r="C136" s="169"/>
      <c r="D136" s="85" t="s">
        <v>246</v>
      </c>
      <c r="E136" s="97">
        <f>SUM(E137,E149)</f>
        <v>9047</v>
      </c>
      <c r="F136" s="97">
        <f>SUM(F137,F149)</f>
        <v>1661.65</v>
      </c>
      <c r="G136" s="98">
        <f t="shared" ref="G136:G137" si="3">SUM(F136/E136*100)</f>
        <v>18.366861943185587</v>
      </c>
    </row>
    <row r="137" spans="1:7" s="56" customFormat="1" ht="30" customHeight="1" x14ac:dyDescent="0.25">
      <c r="A137" s="167" t="s">
        <v>247</v>
      </c>
      <c r="B137" s="168"/>
      <c r="C137" s="169"/>
      <c r="D137" s="85" t="s">
        <v>248</v>
      </c>
      <c r="E137" s="97">
        <f>SUM(E139,E144,E147)</f>
        <v>7500</v>
      </c>
      <c r="F137" s="97">
        <f>SUM(F139,F144,F147)</f>
        <v>1522.65</v>
      </c>
      <c r="G137" s="98">
        <f t="shared" si="3"/>
        <v>20.302</v>
      </c>
    </row>
    <row r="138" spans="1:7" s="56" customFormat="1" ht="30" customHeight="1" x14ac:dyDescent="0.25">
      <c r="A138" s="164" t="s">
        <v>213</v>
      </c>
      <c r="B138" s="165"/>
      <c r="C138" s="166"/>
      <c r="D138" s="86" t="s">
        <v>214</v>
      </c>
      <c r="E138" s="97">
        <f>SUM(E139)</f>
        <v>7000</v>
      </c>
      <c r="F138" s="97">
        <f>SUM(F139)</f>
        <v>1023.65</v>
      </c>
      <c r="G138" s="94"/>
    </row>
    <row r="139" spans="1:7" s="56" customFormat="1" ht="30" customHeight="1" x14ac:dyDescent="0.25">
      <c r="A139" s="60"/>
      <c r="B139" s="61">
        <v>42</v>
      </c>
      <c r="C139" s="62"/>
      <c r="D139" s="90" t="s">
        <v>174</v>
      </c>
      <c r="E139" s="97">
        <v>7000</v>
      </c>
      <c r="F139" s="98">
        <f>SUM(F140:F142)</f>
        <v>1023.65</v>
      </c>
      <c r="G139" s="98">
        <f>SUM(F139/E139*100)</f>
        <v>14.623571428571427</v>
      </c>
    </row>
    <row r="140" spans="1:7" s="33" customFormat="1" ht="30" customHeight="1" x14ac:dyDescent="0.25">
      <c r="A140" s="160">
        <v>4221</v>
      </c>
      <c r="B140" s="161"/>
      <c r="C140" s="162"/>
      <c r="D140" s="91" t="s">
        <v>175</v>
      </c>
      <c r="E140" s="95"/>
      <c r="F140" s="96">
        <v>0</v>
      </c>
      <c r="G140" s="93"/>
    </row>
    <row r="141" spans="1:7" s="33" customFormat="1" ht="30" customHeight="1" x14ac:dyDescent="0.25">
      <c r="A141" s="160">
        <v>4223</v>
      </c>
      <c r="B141" s="161"/>
      <c r="C141" s="162"/>
      <c r="D141" s="91" t="s">
        <v>297</v>
      </c>
      <c r="E141" s="95"/>
      <c r="F141" s="96">
        <v>699</v>
      </c>
      <c r="G141" s="93"/>
    </row>
    <row r="142" spans="1:7" s="33" customFormat="1" ht="30" customHeight="1" x14ac:dyDescent="0.25">
      <c r="A142" s="160">
        <v>4227</v>
      </c>
      <c r="B142" s="161"/>
      <c r="C142" s="162"/>
      <c r="D142" s="91" t="s">
        <v>176</v>
      </c>
      <c r="E142" s="95"/>
      <c r="F142" s="96">
        <v>324.64999999999998</v>
      </c>
      <c r="G142" s="93"/>
    </row>
    <row r="143" spans="1:7" s="56" customFormat="1" ht="30" customHeight="1" x14ac:dyDescent="0.25">
      <c r="A143" s="164" t="s">
        <v>252</v>
      </c>
      <c r="B143" s="165"/>
      <c r="C143" s="166"/>
      <c r="D143" s="107" t="s">
        <v>253</v>
      </c>
      <c r="E143" s="97">
        <f>SUM(E144)</f>
        <v>1</v>
      </c>
      <c r="F143" s="97">
        <f>SUM(F144)</f>
        <v>0</v>
      </c>
      <c r="G143" s="94"/>
    </row>
    <row r="144" spans="1:7" s="56" customFormat="1" ht="30" customHeight="1" x14ac:dyDescent="0.25">
      <c r="A144" s="60"/>
      <c r="B144" s="61">
        <v>42</v>
      </c>
      <c r="C144" s="62"/>
      <c r="D144" s="90" t="s">
        <v>174</v>
      </c>
      <c r="E144" s="97">
        <v>1</v>
      </c>
      <c r="F144" s="98">
        <f>SUM(F145)</f>
        <v>0</v>
      </c>
      <c r="G144" s="98">
        <f>SUM(F144/E144*100)</f>
        <v>0</v>
      </c>
    </row>
    <row r="145" spans="1:7" s="33" customFormat="1" ht="30" customHeight="1" x14ac:dyDescent="0.25">
      <c r="A145" s="160">
        <v>4221</v>
      </c>
      <c r="B145" s="161"/>
      <c r="C145" s="162"/>
      <c r="D145" s="91" t="s">
        <v>175</v>
      </c>
      <c r="E145" s="95"/>
      <c r="F145" s="96">
        <v>0</v>
      </c>
      <c r="G145" s="93"/>
    </row>
    <row r="146" spans="1:7" s="56" customFormat="1" ht="30" customHeight="1" x14ac:dyDescent="0.25">
      <c r="A146" s="164" t="s">
        <v>215</v>
      </c>
      <c r="B146" s="165"/>
      <c r="C146" s="166"/>
      <c r="D146" s="86" t="s">
        <v>216</v>
      </c>
      <c r="E146" s="97">
        <f>SUM(E147)</f>
        <v>499</v>
      </c>
      <c r="F146" s="97">
        <f>SUM(F147)</f>
        <v>499</v>
      </c>
      <c r="G146" s="94"/>
    </row>
    <row r="147" spans="1:7" s="56" customFormat="1" ht="30" customHeight="1" x14ac:dyDescent="0.25">
      <c r="A147" s="60"/>
      <c r="B147" s="61">
        <v>42</v>
      </c>
      <c r="C147" s="62"/>
      <c r="D147" s="90" t="s">
        <v>174</v>
      </c>
      <c r="E147" s="97">
        <v>499</v>
      </c>
      <c r="F147" s="98">
        <f>SUM(F148)</f>
        <v>499</v>
      </c>
      <c r="G147" s="98">
        <f>SUM(F147/E147*100)</f>
        <v>100</v>
      </c>
    </row>
    <row r="148" spans="1:7" s="33" customFormat="1" ht="30" customHeight="1" x14ac:dyDescent="0.25">
      <c r="A148" s="160">
        <v>4227</v>
      </c>
      <c r="B148" s="161"/>
      <c r="C148" s="162"/>
      <c r="D148" s="91" t="s">
        <v>176</v>
      </c>
      <c r="E148" s="95"/>
      <c r="F148" s="96">
        <v>499</v>
      </c>
      <c r="G148" s="93"/>
    </row>
    <row r="149" spans="1:7" s="56" customFormat="1" ht="30" customHeight="1" x14ac:dyDescent="0.25">
      <c r="A149" s="167" t="s">
        <v>249</v>
      </c>
      <c r="B149" s="168"/>
      <c r="C149" s="169"/>
      <c r="D149" s="85" t="s">
        <v>250</v>
      </c>
      <c r="E149" s="97">
        <f>SUM(E151,E154,E157,E160)</f>
        <v>1547</v>
      </c>
      <c r="F149" s="97">
        <f>SUM(F151,F154,F157,F160)</f>
        <v>139</v>
      </c>
      <c r="G149" s="98">
        <f>SUM(F149/E149*100)</f>
        <v>8.9851325145442793</v>
      </c>
    </row>
    <row r="150" spans="1:7" s="56" customFormat="1" ht="30" customHeight="1" x14ac:dyDescent="0.25">
      <c r="A150" s="164" t="s">
        <v>235</v>
      </c>
      <c r="B150" s="165"/>
      <c r="C150" s="166"/>
      <c r="D150" s="107" t="s">
        <v>236</v>
      </c>
      <c r="E150" s="97">
        <f>SUM(E151)</f>
        <v>330</v>
      </c>
      <c r="F150" s="97">
        <f>SUM(F151)</f>
        <v>33</v>
      </c>
      <c r="G150" s="94"/>
    </row>
    <row r="151" spans="1:7" s="56" customFormat="1" ht="30" customHeight="1" x14ac:dyDescent="0.25">
      <c r="A151" s="60"/>
      <c r="B151" s="61">
        <v>42</v>
      </c>
      <c r="C151" s="62"/>
      <c r="D151" s="90" t="s">
        <v>174</v>
      </c>
      <c r="E151" s="97">
        <v>330</v>
      </c>
      <c r="F151" s="98">
        <f>SUM(F152)</f>
        <v>33</v>
      </c>
      <c r="G151" s="98">
        <f>SUM(F151/E151*100)</f>
        <v>10</v>
      </c>
    </row>
    <row r="152" spans="1:7" s="33" customFormat="1" ht="30" customHeight="1" x14ac:dyDescent="0.25">
      <c r="A152" s="160">
        <v>4241</v>
      </c>
      <c r="B152" s="161"/>
      <c r="C152" s="162"/>
      <c r="D152" s="91" t="s">
        <v>177</v>
      </c>
      <c r="E152" s="95"/>
      <c r="F152" s="96">
        <v>33</v>
      </c>
      <c r="G152" s="93"/>
    </row>
    <row r="153" spans="1:7" s="56" customFormat="1" ht="30" customHeight="1" x14ac:dyDescent="0.25">
      <c r="A153" s="164" t="s">
        <v>213</v>
      </c>
      <c r="B153" s="165"/>
      <c r="C153" s="166"/>
      <c r="D153" s="86" t="s">
        <v>214</v>
      </c>
      <c r="E153" s="97">
        <f>SUM(E154)</f>
        <v>500</v>
      </c>
      <c r="F153" s="97">
        <f>SUM(F154)</f>
        <v>0</v>
      </c>
      <c r="G153" s="94"/>
    </row>
    <row r="154" spans="1:7" s="56" customFormat="1" ht="30" customHeight="1" x14ac:dyDescent="0.25">
      <c r="A154" s="60"/>
      <c r="B154" s="61">
        <v>42</v>
      </c>
      <c r="C154" s="62"/>
      <c r="D154" s="90" t="s">
        <v>174</v>
      </c>
      <c r="E154" s="97">
        <v>500</v>
      </c>
      <c r="F154" s="98">
        <f>SUM(F155)</f>
        <v>0</v>
      </c>
      <c r="G154" s="98">
        <f>SUM(F154/E154*100)</f>
        <v>0</v>
      </c>
    </row>
    <row r="155" spans="1:7" s="33" customFormat="1" ht="30" customHeight="1" x14ac:dyDescent="0.25">
      <c r="A155" s="160">
        <v>4241</v>
      </c>
      <c r="B155" s="161"/>
      <c r="C155" s="162"/>
      <c r="D155" s="91" t="s">
        <v>177</v>
      </c>
      <c r="E155" s="95"/>
      <c r="F155" s="96">
        <v>0</v>
      </c>
      <c r="G155" s="93"/>
    </row>
    <row r="156" spans="1:7" s="56" customFormat="1" ht="30" customHeight="1" x14ac:dyDescent="0.25">
      <c r="A156" s="164" t="s">
        <v>219</v>
      </c>
      <c r="B156" s="165"/>
      <c r="C156" s="166"/>
      <c r="D156" s="86" t="s">
        <v>220</v>
      </c>
      <c r="E156" s="97">
        <f>SUM(E157)</f>
        <v>425</v>
      </c>
      <c r="F156" s="97">
        <f>SUM(F157)</f>
        <v>0</v>
      </c>
      <c r="G156" s="94"/>
    </row>
    <row r="157" spans="1:7" s="56" customFormat="1" ht="30" customHeight="1" x14ac:dyDescent="0.25">
      <c r="A157" s="60"/>
      <c r="B157" s="61">
        <v>42</v>
      </c>
      <c r="C157" s="62"/>
      <c r="D157" s="90" t="s">
        <v>174</v>
      </c>
      <c r="E157" s="97">
        <v>425</v>
      </c>
      <c r="F157" s="98">
        <f>SUM(F158)</f>
        <v>0</v>
      </c>
      <c r="G157" s="98">
        <f>SUM(F157/E157*100)</f>
        <v>0</v>
      </c>
    </row>
    <row r="158" spans="1:7" s="33" customFormat="1" ht="30" customHeight="1" x14ac:dyDescent="0.25">
      <c r="A158" s="160">
        <v>4241</v>
      </c>
      <c r="B158" s="161"/>
      <c r="C158" s="162"/>
      <c r="D158" s="91" t="s">
        <v>177</v>
      </c>
      <c r="E158" s="95"/>
      <c r="F158" s="96">
        <v>0</v>
      </c>
      <c r="G158" s="93"/>
    </row>
    <row r="159" spans="1:7" s="56" customFormat="1" ht="30" customHeight="1" x14ac:dyDescent="0.25">
      <c r="A159" s="164" t="s">
        <v>215</v>
      </c>
      <c r="B159" s="165"/>
      <c r="C159" s="166"/>
      <c r="D159" s="86" t="s">
        <v>216</v>
      </c>
      <c r="E159" s="97">
        <f>SUM(E160)</f>
        <v>292</v>
      </c>
      <c r="F159" s="97">
        <f>SUM(F160)</f>
        <v>106</v>
      </c>
      <c r="G159" s="94"/>
    </row>
    <row r="160" spans="1:7" s="56" customFormat="1" ht="30" customHeight="1" x14ac:dyDescent="0.25">
      <c r="A160" s="60"/>
      <c r="B160" s="61">
        <v>42</v>
      </c>
      <c r="C160" s="62"/>
      <c r="D160" s="90" t="s">
        <v>174</v>
      </c>
      <c r="E160" s="97">
        <v>292</v>
      </c>
      <c r="F160" s="98">
        <f>SUM(F161)</f>
        <v>106</v>
      </c>
      <c r="G160" s="98">
        <f>SUM(F160/E160*100)</f>
        <v>36.301369863013697</v>
      </c>
    </row>
    <row r="161" spans="1:7" s="33" customFormat="1" ht="30" customHeight="1" x14ac:dyDescent="0.25">
      <c r="A161" s="160">
        <v>4241</v>
      </c>
      <c r="B161" s="161"/>
      <c r="C161" s="162"/>
      <c r="D161" s="91" t="s">
        <v>177</v>
      </c>
      <c r="E161" s="95"/>
      <c r="F161" s="96">
        <v>106</v>
      </c>
      <c r="G161" s="93"/>
    </row>
    <row r="162" spans="1:7" s="56" customFormat="1" ht="30" customHeight="1" x14ac:dyDescent="0.25">
      <c r="A162" s="167" t="s">
        <v>286</v>
      </c>
      <c r="B162" s="168"/>
      <c r="C162" s="169"/>
      <c r="D162" s="85" t="s">
        <v>287</v>
      </c>
      <c r="E162" s="97">
        <f>SUM(E163)</f>
        <v>4165</v>
      </c>
      <c r="F162" s="97">
        <f>SUM(F163)</f>
        <v>4165</v>
      </c>
      <c r="G162" s="98">
        <f>SUM(F162/E162*100)</f>
        <v>100</v>
      </c>
    </row>
    <row r="163" spans="1:7" s="56" customFormat="1" ht="30" customHeight="1" x14ac:dyDescent="0.25">
      <c r="A163" s="167" t="s">
        <v>288</v>
      </c>
      <c r="B163" s="168"/>
      <c r="C163" s="169"/>
      <c r="D163" s="85" t="s">
        <v>289</v>
      </c>
      <c r="E163" s="97">
        <f>SUM(E165)</f>
        <v>4165</v>
      </c>
      <c r="F163" s="97">
        <f>SUM(F165)</f>
        <v>4165</v>
      </c>
      <c r="G163" s="98">
        <f>SUM(F163/E163*100)</f>
        <v>100</v>
      </c>
    </row>
    <row r="164" spans="1:7" s="56" customFormat="1" ht="30" customHeight="1" x14ac:dyDescent="0.25">
      <c r="A164" s="164" t="s">
        <v>290</v>
      </c>
      <c r="B164" s="165"/>
      <c r="C164" s="166"/>
      <c r="D164" s="107" t="s">
        <v>291</v>
      </c>
      <c r="E164" s="97">
        <f>SUM(E165)</f>
        <v>4165</v>
      </c>
      <c r="F164" s="97">
        <f>SUM(F165)</f>
        <v>4165</v>
      </c>
      <c r="G164" s="94"/>
    </row>
    <row r="165" spans="1:7" s="56" customFormat="1" ht="30" customHeight="1" x14ac:dyDescent="0.25">
      <c r="A165" s="60"/>
      <c r="B165" s="61">
        <v>92</v>
      </c>
      <c r="C165" s="62"/>
      <c r="D165" s="90" t="s">
        <v>292</v>
      </c>
      <c r="E165" s="97">
        <v>4165</v>
      </c>
      <c r="F165" s="98">
        <f>SUM(F166)</f>
        <v>4165</v>
      </c>
      <c r="G165" s="98">
        <f>SUM(F165/E165*100)</f>
        <v>100</v>
      </c>
    </row>
    <row r="166" spans="1:7" s="33" customFormat="1" ht="30" customHeight="1" x14ac:dyDescent="0.25">
      <c r="A166" s="160">
        <v>9222</v>
      </c>
      <c r="B166" s="161"/>
      <c r="C166" s="162"/>
      <c r="D166" s="91" t="s">
        <v>296</v>
      </c>
      <c r="E166" s="95"/>
      <c r="F166" s="96">
        <v>4165</v>
      </c>
      <c r="G166" s="93"/>
    </row>
    <row r="168" spans="1:7" ht="15" customHeight="1" x14ac:dyDescent="0.25">
      <c r="A168" s="185" t="s">
        <v>299</v>
      </c>
      <c r="D168"/>
      <c r="F168" s="144" t="s">
        <v>255</v>
      </c>
      <c r="G168" s="144"/>
    </row>
    <row r="169" spans="1:7" x14ac:dyDescent="0.25">
      <c r="A169" s="186" t="s">
        <v>262</v>
      </c>
      <c r="D169"/>
      <c r="F169" s="102" t="s">
        <v>256</v>
      </c>
    </row>
    <row r="170" spans="1:7" ht="15" customHeight="1" x14ac:dyDescent="0.25">
      <c r="A170" s="185" t="s">
        <v>300</v>
      </c>
      <c r="D170"/>
    </row>
  </sheetData>
  <mergeCells count="134">
    <mergeCell ref="A129:C129"/>
    <mergeCell ref="A128:C128"/>
    <mergeCell ref="A166:C166"/>
    <mergeCell ref="A120:C120"/>
    <mergeCell ref="A125:C125"/>
    <mergeCell ref="A126:C126"/>
    <mergeCell ref="A130:C130"/>
    <mergeCell ref="A143:C143"/>
    <mergeCell ref="A145:C145"/>
    <mergeCell ref="A150:C150"/>
    <mergeCell ref="A152:C152"/>
    <mergeCell ref="A140:C140"/>
    <mergeCell ref="A142:C142"/>
    <mergeCell ref="A124:C124"/>
    <mergeCell ref="A122:C122"/>
    <mergeCell ref="A141:C141"/>
    <mergeCell ref="A121:C121"/>
    <mergeCell ref="F168:G168"/>
    <mergeCell ref="A162:C162"/>
    <mergeCell ref="A163:C163"/>
    <mergeCell ref="A164:C164"/>
    <mergeCell ref="A159:C159"/>
    <mergeCell ref="A161:C161"/>
    <mergeCell ref="A156:C156"/>
    <mergeCell ref="A158:C158"/>
    <mergeCell ref="A146:C146"/>
    <mergeCell ref="A148:C148"/>
    <mergeCell ref="A149:C149"/>
    <mergeCell ref="A153:C153"/>
    <mergeCell ref="A155:C155"/>
    <mergeCell ref="A2:G2"/>
    <mergeCell ref="A11:C11"/>
    <mergeCell ref="A13:C13"/>
    <mergeCell ref="A4:G4"/>
    <mergeCell ref="A6:D6"/>
    <mergeCell ref="A7:D7"/>
    <mergeCell ref="A8:C8"/>
    <mergeCell ref="A135:C135"/>
    <mergeCell ref="A133:C133"/>
    <mergeCell ref="A131:C131"/>
    <mergeCell ref="A132:C132"/>
    <mergeCell ref="A34:C34"/>
    <mergeCell ref="A25:C25"/>
    <mergeCell ref="A26:C26"/>
    <mergeCell ref="A27:C27"/>
    <mergeCell ref="A28:C28"/>
    <mergeCell ref="A29:C29"/>
    <mergeCell ref="A40:C40"/>
    <mergeCell ref="A41:C41"/>
    <mergeCell ref="A42:C42"/>
    <mergeCell ref="A44:C44"/>
    <mergeCell ref="A36:C36"/>
    <mergeCell ref="A37:C37"/>
    <mergeCell ref="A38:C38"/>
    <mergeCell ref="A9:C9"/>
    <mergeCell ref="A10:C10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136:C136"/>
    <mergeCell ref="A137:C137"/>
    <mergeCell ref="A138:C138"/>
    <mergeCell ref="A30:C30"/>
    <mergeCell ref="A32:C32"/>
    <mergeCell ref="A33:C33"/>
    <mergeCell ref="A39:C39"/>
    <mergeCell ref="A67:C67"/>
    <mergeCell ref="A68:C68"/>
    <mergeCell ref="A47:C47"/>
    <mergeCell ref="A49:C49"/>
    <mergeCell ref="A50:C50"/>
    <mergeCell ref="A65:C65"/>
    <mergeCell ref="A57:C57"/>
    <mergeCell ref="A58:C58"/>
    <mergeCell ref="A60:C60"/>
    <mergeCell ref="A61:C61"/>
    <mergeCell ref="A95:C95"/>
    <mergeCell ref="A96:C96"/>
    <mergeCell ref="A98:C98"/>
    <mergeCell ref="A118:C118"/>
    <mergeCell ref="A119:C119"/>
    <mergeCell ref="A102:C102"/>
    <mergeCell ref="A101:C101"/>
    <mergeCell ref="A62:C62"/>
    <mergeCell ref="A64:C64"/>
    <mergeCell ref="A74:C74"/>
    <mergeCell ref="A76:C76"/>
    <mergeCell ref="A77:C77"/>
    <mergeCell ref="A83:C83"/>
    <mergeCell ref="A69:C69"/>
    <mergeCell ref="A70:C70"/>
    <mergeCell ref="A72:C72"/>
    <mergeCell ref="A73:C73"/>
    <mergeCell ref="A81:C81"/>
    <mergeCell ref="A82:C82"/>
    <mergeCell ref="A90:C90"/>
    <mergeCell ref="A92:C92"/>
    <mergeCell ref="A78:C78"/>
    <mergeCell ref="A79:C79"/>
    <mergeCell ref="A84:C84"/>
    <mergeCell ref="A86:C86"/>
    <mergeCell ref="A88:C88"/>
    <mergeCell ref="A46:C46"/>
    <mergeCell ref="A59:C59"/>
    <mergeCell ref="A51:C51"/>
    <mergeCell ref="A52:C52"/>
    <mergeCell ref="A53:C53"/>
    <mergeCell ref="A54:C54"/>
    <mergeCell ref="A55:C55"/>
    <mergeCell ref="A56:C56"/>
    <mergeCell ref="A117:C117"/>
    <mergeCell ref="A115:C115"/>
    <mergeCell ref="A112:C112"/>
    <mergeCell ref="A114:C114"/>
    <mergeCell ref="A104:C104"/>
    <mergeCell ref="A106:C106"/>
    <mergeCell ref="A109:C109"/>
    <mergeCell ref="A100:C100"/>
    <mergeCell ref="A110:C110"/>
    <mergeCell ref="A107:C107"/>
    <mergeCell ref="A108:C108"/>
    <mergeCell ref="A103:C103"/>
    <mergeCell ref="A113:C113"/>
    <mergeCell ref="A91:C91"/>
    <mergeCell ref="A94:C94"/>
    <mergeCell ref="A87:C87"/>
  </mergeCells>
  <pageMargins left="0.7" right="0.7" top="0.75" bottom="0.75" header="0.3" footer="0.3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Račun fin prema izvorima f</vt:lpstr>
      <vt:lpstr>Programska klasifikacija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spuid</cp:lastModifiedBy>
  <cp:lastPrinted>2024-03-21T11:24:05Z</cp:lastPrinted>
  <dcterms:created xsi:type="dcterms:W3CDTF">2022-08-12T12:51:27Z</dcterms:created>
  <dcterms:modified xsi:type="dcterms:W3CDTF">2024-07-10T07:57:41Z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 JLP(R)S.xlsx</vt:lpwstr>
  </property>
</Properties>
</file>