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FINANCIJSKI PLANOVI\Izvršenje financijskog plana\polugodišnje izvršenje plana 2025\"/>
    </mc:Choice>
  </mc:AlternateContent>
  <xr:revisionPtr revIDLastSave="0" documentId="13_ncr:1_{6CBE05AE-E985-4751-AF35-3D0725BF9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4" i="3" l="1"/>
  <c r="I103" i="3"/>
  <c r="I101" i="3"/>
  <c r="J96" i="3"/>
  <c r="I94" i="3"/>
  <c r="I93" i="3"/>
  <c r="I89" i="3"/>
  <c r="I68" i="3"/>
  <c r="I61" i="3"/>
  <c r="J43" i="3"/>
  <c r="J42" i="3"/>
  <c r="I36" i="3"/>
  <c r="I28" i="3"/>
  <c r="I27" i="3"/>
  <c r="E42" i="8"/>
  <c r="F96" i="3"/>
  <c r="H97" i="3"/>
  <c r="F12" i="1"/>
  <c r="F15" i="1" s="1"/>
  <c r="F9" i="1"/>
  <c r="G95" i="3"/>
  <c r="H108" i="3"/>
  <c r="F108" i="3"/>
  <c r="F107" i="3" s="1"/>
  <c r="H107" i="3"/>
  <c r="J107" i="3" s="1"/>
  <c r="H43" i="3"/>
  <c r="H42" i="3" s="1"/>
  <c r="F43" i="3"/>
  <c r="F42" i="3" s="1"/>
  <c r="G42" i="3"/>
  <c r="F105" i="3"/>
  <c r="F101" i="3"/>
  <c r="F97" i="3"/>
  <c r="F93" i="3"/>
  <c r="F92" i="3" s="1"/>
  <c r="F90" i="3"/>
  <c r="F89" i="3" s="1"/>
  <c r="F87" i="3"/>
  <c r="F86" i="3" s="1"/>
  <c r="F80" i="3"/>
  <c r="F78" i="3"/>
  <c r="F69" i="3"/>
  <c r="F62" i="3"/>
  <c r="F58" i="3"/>
  <c r="F55" i="3"/>
  <c r="F53" i="3"/>
  <c r="F51" i="3"/>
  <c r="F40" i="3"/>
  <c r="F38" i="3"/>
  <c r="F37" i="3" s="1"/>
  <c r="F34" i="3"/>
  <c r="F33" i="3" s="1"/>
  <c r="F30" i="3"/>
  <c r="F27" i="3"/>
  <c r="F24" i="3"/>
  <c r="F23" i="3" s="1"/>
  <c r="F21" i="3"/>
  <c r="F20" i="3" s="1"/>
  <c r="F18" i="3"/>
  <c r="F15" i="3"/>
  <c r="F13" i="3"/>
  <c r="F12" i="3" s="1"/>
  <c r="F26" i="3" l="1"/>
  <c r="F57" i="3"/>
  <c r="F49" i="3" s="1"/>
  <c r="F100" i="3"/>
  <c r="F95" i="3" s="1"/>
  <c r="F50" i="3"/>
  <c r="F11" i="3"/>
  <c r="F10" i="3" s="1"/>
  <c r="B47" i="8"/>
  <c r="B38" i="8"/>
  <c r="B33" i="8"/>
  <c r="B31" i="8"/>
  <c r="B29" i="8"/>
  <c r="B28" i="8" s="1"/>
  <c r="B25" i="8"/>
  <c r="B16" i="8"/>
  <c r="B11" i="8"/>
  <c r="B6" i="8" s="1"/>
  <c r="B9" i="8"/>
  <c r="B7" i="8"/>
  <c r="F8" i="7"/>
  <c r="E8" i="7"/>
  <c r="F145" i="7"/>
  <c r="F144" i="7" s="1"/>
  <c r="F143" i="7" s="1"/>
  <c r="F142" i="7" s="1"/>
  <c r="E144" i="7"/>
  <c r="E143" i="7" s="1"/>
  <c r="E142" i="7" s="1"/>
  <c r="F135" i="7"/>
  <c r="F134" i="7" s="1"/>
  <c r="E134" i="7"/>
  <c r="E133" i="7"/>
  <c r="F116" i="7"/>
  <c r="F115" i="7" s="1"/>
  <c r="F114" i="7" s="1"/>
  <c r="E90" i="7"/>
  <c r="E89" i="7" s="1"/>
  <c r="F93" i="7"/>
  <c r="G93" i="7" s="1"/>
  <c r="F91" i="7"/>
  <c r="E83" i="7"/>
  <c r="E82" i="7" s="1"/>
  <c r="F87" i="7"/>
  <c r="F63" i="7"/>
  <c r="F129" i="7"/>
  <c r="F128" i="7" s="1"/>
  <c r="F97" i="7"/>
  <c r="F84" i="7"/>
  <c r="G84" i="7" s="1"/>
  <c r="E41" i="7"/>
  <c r="E47" i="7"/>
  <c r="F48" i="7"/>
  <c r="F47" i="7" s="1"/>
  <c r="E154" i="7"/>
  <c r="E115" i="7"/>
  <c r="E114" i="7" s="1"/>
  <c r="E95" i="7"/>
  <c r="F156" i="7"/>
  <c r="G156" i="7" s="1"/>
  <c r="E155" i="7"/>
  <c r="E128" i="7"/>
  <c r="E127" i="7"/>
  <c r="F101" i="7"/>
  <c r="G101" i="7" s="1"/>
  <c r="E96" i="7"/>
  <c r="F48" i="3" l="1"/>
  <c r="F133" i="7"/>
  <c r="G133" i="7" s="1"/>
  <c r="G135" i="7"/>
  <c r="F90" i="7"/>
  <c r="F89" i="7" s="1"/>
  <c r="G91" i="7"/>
  <c r="F83" i="7"/>
  <c r="F82" i="7" s="1"/>
  <c r="G87" i="7"/>
  <c r="F96" i="7"/>
  <c r="F127" i="7"/>
  <c r="G127" i="7" s="1"/>
  <c r="F95" i="7"/>
  <c r="G95" i="7" s="1"/>
  <c r="F155" i="7"/>
  <c r="G129" i="7"/>
  <c r="G97" i="7"/>
  <c r="G82" i="7" l="1"/>
  <c r="E62" i="7" l="1"/>
  <c r="G49" i="3" l="1"/>
  <c r="H90" i="3"/>
  <c r="H89" i="3" s="1"/>
  <c r="F9" i="11" l="1"/>
  <c r="F8" i="11"/>
  <c r="F7" i="11"/>
  <c r="F6" i="11"/>
  <c r="F48" i="8"/>
  <c r="F45" i="8"/>
  <c r="F44" i="8"/>
  <c r="F43" i="8"/>
  <c r="F42" i="8"/>
  <c r="F36" i="8"/>
  <c r="F35" i="8"/>
  <c r="F34" i="8"/>
  <c r="F32" i="8"/>
  <c r="F30" i="8"/>
  <c r="F26" i="8"/>
  <c r="F23" i="8"/>
  <c r="F22" i="8"/>
  <c r="F21" i="8"/>
  <c r="F20" i="8"/>
  <c r="F14" i="8"/>
  <c r="F13" i="8"/>
  <c r="F12" i="8"/>
  <c r="F10" i="8"/>
  <c r="F8" i="8"/>
  <c r="E44" i="8"/>
  <c r="E22" i="8"/>
  <c r="E20" i="8"/>
  <c r="J23" i="1"/>
  <c r="J14" i="1"/>
  <c r="J13" i="1"/>
  <c r="J10" i="1"/>
  <c r="E164" i="7"/>
  <c r="E161" i="7"/>
  <c r="E158" i="7"/>
  <c r="E149" i="7"/>
  <c r="E148" i="7" s="1"/>
  <c r="E147" i="7" s="1"/>
  <c r="E139" i="7"/>
  <c r="E124" i="7"/>
  <c r="E110" i="7"/>
  <c r="E104" i="7"/>
  <c r="E74" i="7"/>
  <c r="E68" i="7"/>
  <c r="E42" i="7"/>
  <c r="E34" i="7"/>
  <c r="E11" i="7"/>
  <c r="F165" i="7"/>
  <c r="F164" i="7" s="1"/>
  <c r="F162" i="7"/>
  <c r="F161" i="7" s="1"/>
  <c r="F159" i="7"/>
  <c r="F150" i="7"/>
  <c r="F140" i="7"/>
  <c r="F125" i="7"/>
  <c r="F111" i="7"/>
  <c r="F105" i="7"/>
  <c r="F79" i="7"/>
  <c r="G79" i="7" s="1"/>
  <c r="F75" i="7"/>
  <c r="F69" i="7"/>
  <c r="G48" i="7"/>
  <c r="F45" i="7"/>
  <c r="F43" i="7"/>
  <c r="F35" i="7"/>
  <c r="F31" i="7"/>
  <c r="G31" i="7" s="1"/>
  <c r="F12" i="7"/>
  <c r="E9" i="11"/>
  <c r="E8" i="11"/>
  <c r="E7" i="11"/>
  <c r="E6" i="11"/>
  <c r="E48" i="8"/>
  <c r="E45" i="8"/>
  <c r="E43" i="8"/>
  <c r="E35" i="8"/>
  <c r="E34" i="8"/>
  <c r="E32" i="8"/>
  <c r="E30" i="8"/>
  <c r="E26" i="8"/>
  <c r="E23" i="8"/>
  <c r="E21" i="8"/>
  <c r="E13" i="8"/>
  <c r="E12" i="8"/>
  <c r="E10" i="8"/>
  <c r="E8" i="8"/>
  <c r="I106" i="3"/>
  <c r="I88" i="3"/>
  <c r="I85" i="3"/>
  <c r="I84" i="3"/>
  <c r="I83" i="3"/>
  <c r="I82" i="3"/>
  <c r="I81" i="3"/>
  <c r="I79" i="3"/>
  <c r="I77" i="3"/>
  <c r="I76" i="3"/>
  <c r="I75" i="3"/>
  <c r="I73" i="3"/>
  <c r="I72" i="3"/>
  <c r="I71" i="3"/>
  <c r="I70" i="3"/>
  <c r="I67" i="3"/>
  <c r="I66" i="3"/>
  <c r="I65" i="3"/>
  <c r="I64" i="3"/>
  <c r="I63" i="3"/>
  <c r="I60" i="3"/>
  <c r="I59" i="3"/>
  <c r="I56" i="3"/>
  <c r="I54" i="3"/>
  <c r="I52" i="3"/>
  <c r="I35" i="3"/>
  <c r="I32" i="3"/>
  <c r="I31" i="3"/>
  <c r="I25" i="3"/>
  <c r="I22" i="3"/>
  <c r="I16" i="3"/>
  <c r="I14" i="3"/>
  <c r="H96" i="3"/>
  <c r="H105" i="3"/>
  <c r="H101" i="3"/>
  <c r="H93" i="3"/>
  <c r="H92" i="3" s="1"/>
  <c r="H87" i="3"/>
  <c r="H86" i="3" s="1"/>
  <c r="J86" i="3" s="1"/>
  <c r="H80" i="3"/>
  <c r="H78" i="3"/>
  <c r="H69" i="3"/>
  <c r="H62" i="3"/>
  <c r="H58" i="3"/>
  <c r="H55" i="3"/>
  <c r="H53" i="3"/>
  <c r="H51" i="3"/>
  <c r="I24" i="1"/>
  <c r="I23" i="1"/>
  <c r="J92" i="3" l="1"/>
  <c r="F42" i="7"/>
  <c r="G75" i="7"/>
  <c r="F73" i="7"/>
  <c r="F74" i="7"/>
  <c r="G150" i="7"/>
  <c r="F149" i="7"/>
  <c r="F148" i="7" s="1"/>
  <c r="F104" i="7"/>
  <c r="F103" i="7"/>
  <c r="F139" i="7"/>
  <c r="F138" i="7"/>
  <c r="F137" i="7" s="1"/>
  <c r="F11" i="7"/>
  <c r="F10" i="7"/>
  <c r="F109" i="7"/>
  <c r="F110" i="7"/>
  <c r="F34" i="7"/>
  <c r="F33" i="7"/>
  <c r="F68" i="7"/>
  <c r="F41" i="7" s="1"/>
  <c r="G41" i="7" s="1"/>
  <c r="F123" i="7"/>
  <c r="F122" i="7" s="1"/>
  <c r="F124" i="7"/>
  <c r="F158" i="7"/>
  <c r="F154" i="7"/>
  <c r="G116" i="7"/>
  <c r="G114" i="7"/>
  <c r="G140" i="7"/>
  <c r="G35" i="7"/>
  <c r="G125" i="7"/>
  <c r="G159" i="7"/>
  <c r="G43" i="7"/>
  <c r="G69" i="7"/>
  <c r="G105" i="7"/>
  <c r="G111" i="7"/>
  <c r="G162" i="7"/>
  <c r="G12" i="7"/>
  <c r="G45" i="7"/>
  <c r="G165" i="7"/>
  <c r="H100" i="3"/>
  <c r="J100" i="3" s="1"/>
  <c r="H50" i="3"/>
  <c r="H57" i="3"/>
  <c r="J57" i="3" s="1"/>
  <c r="E138" i="7"/>
  <c r="E137" i="7" s="1"/>
  <c r="E123" i="7"/>
  <c r="E122" i="7" s="1"/>
  <c r="E109" i="7"/>
  <c r="E103" i="7"/>
  <c r="E73" i="7"/>
  <c r="E33" i="7"/>
  <c r="E10" i="7"/>
  <c r="H95" i="3" l="1"/>
  <c r="E81" i="7"/>
  <c r="F81" i="7"/>
  <c r="G109" i="7"/>
  <c r="G33" i="7"/>
  <c r="H49" i="3"/>
  <c r="J50" i="3"/>
  <c r="F147" i="7"/>
  <c r="F62" i="7"/>
  <c r="G63" i="7"/>
  <c r="G103" i="7"/>
  <c r="F9" i="7"/>
  <c r="G123" i="7"/>
  <c r="G122" i="7"/>
  <c r="E9" i="7"/>
  <c r="G10" i="7"/>
  <c r="G73" i="7"/>
  <c r="G89" i="7"/>
  <c r="G138" i="7"/>
  <c r="G148" i="7"/>
  <c r="G154" i="7"/>
  <c r="G137" i="7"/>
  <c r="G145" i="7" l="1"/>
  <c r="G81" i="7"/>
  <c r="G147" i="7"/>
  <c r="G9" i="7"/>
  <c r="H48" i="3"/>
  <c r="D47" i="8"/>
  <c r="D38" i="8"/>
  <c r="D33" i="8"/>
  <c r="D31" i="8"/>
  <c r="D29" i="8"/>
  <c r="C47" i="8"/>
  <c r="C38" i="8"/>
  <c r="C33" i="8"/>
  <c r="C31" i="8"/>
  <c r="F31" i="8" s="1"/>
  <c r="C29" i="8"/>
  <c r="D25" i="8"/>
  <c r="C25" i="8"/>
  <c r="D16" i="8"/>
  <c r="C16" i="8"/>
  <c r="D11" i="8"/>
  <c r="C11" i="8"/>
  <c r="D9" i="8"/>
  <c r="C9" i="8"/>
  <c r="D7" i="8"/>
  <c r="C7" i="8"/>
  <c r="J49" i="3"/>
  <c r="J95" i="3"/>
  <c r="F9" i="8" l="1"/>
  <c r="F38" i="8"/>
  <c r="G143" i="7"/>
  <c r="G142" i="7"/>
  <c r="F47" i="8"/>
  <c r="F29" i="8"/>
  <c r="F7" i="8"/>
  <c r="F11" i="8"/>
  <c r="F25" i="8"/>
  <c r="F33" i="8"/>
  <c r="G8" i="7"/>
  <c r="F16" i="8"/>
  <c r="C28" i="8"/>
  <c r="D28" i="8"/>
  <c r="C6" i="8"/>
  <c r="D6" i="8"/>
  <c r="G48" i="3"/>
  <c r="J48" i="3" s="1"/>
  <c r="F28" i="8" l="1"/>
  <c r="F6" i="8"/>
  <c r="E47" i="8"/>
  <c r="E38" i="8"/>
  <c r="E33" i="8"/>
  <c r="E31" i="8"/>
  <c r="E29" i="8"/>
  <c r="E25" i="8"/>
  <c r="E16" i="8"/>
  <c r="E11" i="8"/>
  <c r="E9" i="8"/>
  <c r="E7" i="8"/>
  <c r="E6" i="8" l="1"/>
  <c r="E28" i="8"/>
  <c r="H40" i="3" l="1"/>
  <c r="H38" i="3"/>
  <c r="G37" i="3"/>
  <c r="H34" i="3"/>
  <c r="H30" i="3"/>
  <c r="I30" i="3" s="1"/>
  <c r="H27" i="3"/>
  <c r="H24" i="3"/>
  <c r="H21" i="3"/>
  <c r="H18" i="3"/>
  <c r="H15" i="3"/>
  <c r="I15" i="3" s="1"/>
  <c r="H13" i="3"/>
  <c r="I13" i="3" s="1"/>
  <c r="I105" i="3"/>
  <c r="I92" i="3"/>
  <c r="I80" i="3"/>
  <c r="I78" i="3"/>
  <c r="I69" i="3"/>
  <c r="I62" i="3"/>
  <c r="I58" i="3"/>
  <c r="I55" i="3"/>
  <c r="I53" i="3"/>
  <c r="I51" i="3"/>
  <c r="I14" i="1"/>
  <c r="I13" i="1"/>
  <c r="I10" i="1"/>
  <c r="H12" i="1"/>
  <c r="G12" i="1"/>
  <c r="H9" i="1"/>
  <c r="G9" i="1"/>
  <c r="J9" i="1" l="1"/>
  <c r="J12" i="1"/>
  <c r="I100" i="3"/>
  <c r="I86" i="3"/>
  <c r="I87" i="3"/>
  <c r="H33" i="3"/>
  <c r="J33" i="3" s="1"/>
  <c r="I34" i="3"/>
  <c r="H23" i="3"/>
  <c r="J23" i="3" s="1"/>
  <c r="I24" i="3"/>
  <c r="H20" i="3"/>
  <c r="J20" i="3" s="1"/>
  <c r="I21" i="3"/>
  <c r="H15" i="1"/>
  <c r="I95" i="3"/>
  <c r="I12" i="1"/>
  <c r="H37" i="3"/>
  <c r="H26" i="3"/>
  <c r="J26" i="3" s="1"/>
  <c r="G11" i="3"/>
  <c r="G10" i="3" s="1"/>
  <c r="H12" i="3"/>
  <c r="J12" i="3" s="1"/>
  <c r="I57" i="3"/>
  <c r="G15" i="1"/>
  <c r="I9" i="1"/>
  <c r="J15" i="1" l="1"/>
  <c r="I50" i="3"/>
  <c r="I49" i="3"/>
  <c r="I33" i="3"/>
  <c r="I26" i="3"/>
  <c r="I23" i="3"/>
  <c r="I20" i="3"/>
  <c r="I12" i="3"/>
  <c r="I15" i="1"/>
  <c r="H11" i="3"/>
  <c r="J11" i="3" l="1"/>
  <c r="H10" i="3"/>
  <c r="J10" i="3" s="1"/>
  <c r="I48" i="3"/>
  <c r="I11" i="3"/>
  <c r="I10" i="3" l="1"/>
</calcChain>
</file>

<file path=xl/sharedStrings.xml><?xml version="1.0" encoding="utf-8"?>
<sst xmlns="http://schemas.openxmlformats.org/spreadsheetml/2006/main" count="513" uniqueCount="305">
  <si>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</si>
  <si>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</si>
  <si>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</si>
  <si>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</si>
  <si>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</si>
  <si>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</si>
  <si>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</si>
  <si>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</si>
  <si>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</si>
  <si>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</si>
  <si>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</si>
  <si>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</si>
  <si>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</si>
  <si>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</si>
  <si>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</si>
  <si>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</si>
  <si>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</si>
  <si>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</si>
  <si>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</si>
  <si>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</si>
  <si>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</si>
  <si>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</si>
  <si>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</si>
  <si>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</si>
  <si>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</si>
  <si>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</si>
  <si>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</si>
  <si>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</si>
  <si>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</si>
  <si>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</si>
  <si>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</si>
  <si>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</si>
  <si>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</si>
  <si>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</si>
  <si>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</si>
  <si>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</si>
  <si>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</si>
  <si>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</si>
  <si>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</si>
  <si>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</si>
  <si>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</si>
  <si>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</si>
  <si>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</si>
  <si>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</si>
  <si>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</si>
  <si>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</si>
  <si>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</si>
  <si>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</si>
  <si>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</si>
  <si>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</si>
  <si>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</si>
  <si>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</si>
  <si>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</si>
  <si>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</si>
  <si>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</si>
  <si>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</si>
  <si>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</si>
  <si>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</si>
  <si>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</si>
  <si>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</si>
  <si>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</si>
  <si>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</si>
  <si>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</si>
  <si>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</si>
  <si>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</si>
  <si>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od međunarodnih organizacija te institucija i tijela EU</t>
  </si>
  <si>
    <t>Tekuće pomoći od institucija i tijela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</si>
  <si>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</si>
  <si>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</si>
  <si>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</si>
  <si>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</si>
  <si>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</si>
  <si>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</si>
  <si>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 - kamate a vista</t>
  </si>
  <si>
    <t>Kamate na oročena sredstva</t>
  </si>
  <si>
    <t>Prihodi od administrativnih pristojbi i po posebnim propisima</t>
  </si>
  <si>
    <t>Prihodi po posebnim propisima</t>
  </si>
  <si>
    <t>Sufinanciranje cijene usluge, participacije i slično</t>
  </si>
  <si>
    <t>Prihodi od pruženih usluga</t>
  </si>
  <si>
    <t>Donacije od pravnih i fizičkih osoba izvan općeg proračuna</t>
  </si>
  <si>
    <t>Tekuće donacije  od pravnih i fizičkih osoba izvan općeg proračuna</t>
  </si>
  <si>
    <t>Kapitalne donacije  od pravnih i fizičkih osoba izvan općeg proračuna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</si>
  <si>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</si>
  <si>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</si>
  <si>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</si>
  <si>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</si>
  <si>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neproizvedene dugotrajne imovine</t>
  </si>
  <si>
    <t>Prihodi od prodaje materijalne imovine-prirodnih bogatstava</t>
  </si>
  <si>
    <t>Prihodi od prodaje postrojenja i opreme</t>
  </si>
  <si>
    <t xml:space="preserve">Ostali rashodi za zaposlene </t>
  </si>
  <si>
    <t>Doprinosi na plaće</t>
  </si>
  <si>
    <t>Doprinosi za obvezno zdravstveno osiguranje</t>
  </si>
  <si>
    <t>3212</t>
  </si>
  <si>
    <t>Naknade za prijevoz, za rad na terenu i odvojeni život</t>
  </si>
  <si>
    <t>Stručno usavršavanje</t>
  </si>
  <si>
    <t>3221</t>
  </si>
  <si>
    <t>3223</t>
  </si>
  <si>
    <t>3224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</si>
  <si>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</si>
  <si>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</si>
  <si>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</si>
  <si>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</si>
  <si>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</si>
  <si>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</si>
  <si>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</si>
  <si>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3231</t>
  </si>
  <si>
    <t>3232</t>
  </si>
  <si>
    <t>3234</t>
  </si>
  <si>
    <t>3238</t>
  </si>
  <si>
    <t>3239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</si>
  <si>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</si>
  <si>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</si>
  <si>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</si>
  <si>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</si>
  <si>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</si>
  <si>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</si>
  <si>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</si>
  <si>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</si>
  <si>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</si>
  <si>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</si>
  <si>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</si>
  <si>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</si>
  <si>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</si>
  <si>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</si>
  <si>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</si>
  <si>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</si>
  <si>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3299</t>
  </si>
  <si>
    <t>3431</t>
  </si>
  <si>
    <t>Bankarske usluge i usluge platnog prometa</t>
  </si>
  <si>
    <t>Financijski rashodi</t>
  </si>
  <si>
    <t>Ostali financijski rashodi</t>
  </si>
  <si>
    <t xml:space="preserve">Ostali rashodi 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</si>
  <si>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</si>
  <si>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</si>
  <si>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</si>
  <si>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</si>
  <si>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</si>
  <si>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Uređaji,strojevi i oprema za ostale namjene</t>
  </si>
  <si>
    <t>Knjige, umjetnička djela i ostalie izložb.vrijednosti</t>
  </si>
  <si>
    <t>Knjige</t>
  </si>
  <si>
    <t>Škola primijenjenih umjetnosti i dizajna - Pula</t>
  </si>
  <si>
    <t>MATERIJALNI RASHODI</t>
  </si>
  <si>
    <t>SLUŽBENA PUTOVANJA</t>
  </si>
  <si>
    <t>STRUČNO USAVRŠAVANJE ZAPOSLENIKA</t>
  </si>
  <si>
    <t>UREDSKI MATERIJAL I OSTALI MATERIJALNI RASHODI</t>
  </si>
  <si>
    <t>MATERIJAL I SIROVINE</t>
  </si>
  <si>
    <t>MAT.I DIJELOVI ZA TEKUĆE I INVEST.ODRŽAVANJE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</si>
  <si>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</si>
  <si>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</si>
  <si>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</si>
  <si>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</si>
  <si>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</si>
  <si>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</si>
  <si>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INTELEKTUALNE I OSOBNE 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</si>
  <si>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</si>
  <si>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</si>
  <si>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</si>
  <si>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</si>
  <si>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</si>
  <si>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</si>
  <si>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RASHODI</t>
  </si>
  <si>
    <t>BANKARSKE USLUGE I USLUGE PLATNOG PROMETA</t>
  </si>
  <si>
    <t>NAKNADE ZA PRIJEVOZ</t>
  </si>
  <si>
    <t>ENERGIJA</t>
  </si>
  <si>
    <t>ZDRAVSTVENE I VETERINARSKE USLUGE</t>
  </si>
  <si>
    <t>PREMIJE OSIGURANJA</t>
  </si>
  <si>
    <t>NAKNADE TROŠKOVA OSOBAMA IZVAN RADNOG ODNOSA</t>
  </si>
  <si>
    <t>RASHODI ZA ZAPOSLENE</t>
  </si>
  <si>
    <t>PLAĆE ZA REDOVAN RAD</t>
  </si>
  <si>
    <t>OSTALI RASHODI ZA ZAPOSLENE</t>
  </si>
  <si>
    <t>DOPRINOSI ZA OBVEZNO ZDRAVSTVENO OSIGURANJE</t>
  </si>
  <si>
    <t>OSTALI RASHODI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</si>
  <si>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</si>
  <si>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</si>
  <si>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</si>
  <si>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</si>
  <si>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</t>
  </si>
  <si>
    <t>Nematerijalna imovina</t>
  </si>
  <si>
    <t>Ostala nematerijalna imovina</t>
  </si>
  <si>
    <t>Oprema za održavanje i zaštitu</t>
  </si>
  <si>
    <t>Prihodi od prodaje proizvoda i robe te pruženih usluga i prihodi od donacija</t>
  </si>
  <si>
    <t>11001 Nenamjenski prihodi i primici</t>
  </si>
  <si>
    <t>32400 Vlastiti prihodi srednjih škola</t>
  </si>
  <si>
    <t>4 Prihodi za posebne namjene</t>
  </si>
  <si>
    <t>47400 Prihodi za posebne namjene za srednje škole</t>
  </si>
  <si>
    <t>48007 Decentralizirana sredstva za srednje škole</t>
  </si>
  <si>
    <t>48011 Decentralizirana sredstva prethodne godine-školstvo</t>
  </si>
  <si>
    <t>5 Pomoći</t>
  </si>
  <si>
    <t>51100 Strukturni fondovi EU</t>
  </si>
  <si>
    <t>51999 Prihodi od EU projekata-ostalo</t>
  </si>
  <si>
    <t>53080 Agencija za odgoj i obrazovanje za proračunske korisnike</t>
  </si>
  <si>
    <t>53082 Ministarstvo znanosti i obrazovanja za srednje škole</t>
  </si>
  <si>
    <t>53102 Ministarstvo rada, mirovinskog sustava, obitelji i socijalne politike za proračunske korisnike</t>
  </si>
  <si>
    <t>55359 Grad Pula za proračunske korisnike</t>
  </si>
  <si>
    <t>58800 Proračunski korisnici za proračunske korisnike</t>
  </si>
  <si>
    <t>6 Donacije</t>
  </si>
  <si>
    <t>62400 Donacije za srednje škole</t>
  </si>
  <si>
    <t>09 Obrazovanje</t>
  </si>
  <si>
    <t>092 Srednjoškolsko obrazovanje</t>
  </si>
  <si>
    <t>0922 Više srednjoškolsko obrazovanje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</si>
  <si>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</si>
  <si>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</si>
  <si>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</si>
  <si>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</si>
  <si>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</si>
  <si>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Decentralizirana sredstva za srednje škole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</si>
  <si>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</si>
  <si>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</si>
  <si>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</si>
  <si>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</si>
  <si>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</si>
  <si>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Vlastiti prihodi srednjih škola</t>
  </si>
  <si>
    <t>Izvor financiranja 47400</t>
  </si>
  <si>
    <t>Prihodi za posebne namjene za srednje škole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</si>
  <si>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</si>
  <si>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</si>
  <si>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</si>
  <si>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</si>
  <si>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</si>
  <si>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Ministarstvo znanosti i obrazovanja za srednje škole</t>
  </si>
  <si>
    <t>PROGRAM 2301</t>
  </si>
  <si>
    <t>PROGRAMI OBRAZOVANJA IZNAD STANDARDA</t>
  </si>
  <si>
    <t>Aktivnost A230102</t>
  </si>
  <si>
    <t>ŽUPANIJSKA NATJECANJA</t>
  </si>
  <si>
    <t>Aktivnost A230143</t>
  </si>
  <si>
    <t>IZLOŽBA UČENIČKIH RADOVA</t>
  </si>
  <si>
    <t>Izvor financiranja 55359</t>
  </si>
  <si>
    <t>Grad Pula za proračunske korisnike</t>
  </si>
  <si>
    <t>Aktivnost A230162</t>
  </si>
  <si>
    <t>NAKNADA ZA ŽUPANIJSKO STRUČNO VIJEĆE</t>
  </si>
  <si>
    <t>Izvor financiranja 53080</t>
  </si>
  <si>
    <t>Agencija za odgoj i obrazovanje za proračunske korisnike</t>
  </si>
  <si>
    <t>Aktivnost A230184</t>
  </si>
  <si>
    <t>ZAVIČAJNA NASTAVA</t>
  </si>
  <si>
    <t>Izvor financiranja 11001</t>
  </si>
  <si>
    <t>Nenamjenski prihodi i primici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</si>
  <si>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</si>
  <si>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</si>
  <si>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</si>
  <si>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</si>
  <si>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</si>
  <si>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</si>
  <si>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</si>
  <si>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</si>
  <si>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</si>
  <si>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</si>
  <si>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</si>
  <si>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</si>
  <si>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</si>
  <si>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</si>
  <si>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48008 Decentralizirana sredstva za kapitalno srednje škole</t>
  </si>
  <si>
    <t>Izvor financiranja 48008</t>
  </si>
  <si>
    <t>Decentralizirana sredstva za kapitalno za srednje škole</t>
  </si>
  <si>
    <t>UR.BROJ: 2168-16-2</t>
  </si>
  <si>
    <t>Predsjednica Školskog odbora</t>
  </si>
  <si>
    <t>Jasminka Brlas, prof.</t>
  </si>
  <si>
    <t>UR.BROJ: 2168-16-3</t>
  </si>
  <si>
    <t>UR.BROJ: 2168-16-4</t>
  </si>
  <si>
    <t>UR.BROJ: 2168-16-5</t>
  </si>
  <si>
    <t>UR.BROJ: 2168-16-6</t>
  </si>
  <si>
    <t>UR.BROJ: 2168-16-7</t>
  </si>
  <si>
    <t>UR.BROJ: 2168-16-8</t>
  </si>
  <si>
    <t>OSTVARENJE/IZVRŠENJE 
1-6/2024.</t>
  </si>
  <si>
    <t>OSTVARENJE/ IZVRŠENJE 1-6/2024</t>
  </si>
  <si>
    <t>IZVRŠENJE 
1-6/2024.</t>
  </si>
  <si>
    <t>5=4/2*100</t>
  </si>
  <si>
    <t>6=4/3*100</t>
  </si>
  <si>
    <t>4=3/2*100</t>
  </si>
  <si>
    <t>51700 Prihodi za EU projekte iz ERASMUS+</t>
  </si>
  <si>
    <t>Aktivnost A230101</t>
  </si>
  <si>
    <t>MATERIJALNI TROŠKOVI IZNAD STANDARDA</t>
  </si>
  <si>
    <t>Aktivnost A230104</t>
  </si>
  <si>
    <t>POMOĆNICI U NASTAVI</t>
  </si>
  <si>
    <t>PROGRAM 2302</t>
  </si>
  <si>
    <t>Aktivnost A230214</t>
  </si>
  <si>
    <t>IZMJENA NAZIVA ŠKOLA (DVOJEZIČNOST)</t>
  </si>
  <si>
    <t>Ostale naknade građanima i kućanstvima iz proračuna</t>
  </si>
  <si>
    <t>Naknade građanima i kućanstvima u naravi</t>
  </si>
  <si>
    <t>OPREMA ZA ODRŽAVANJE I ZAŠTITU</t>
  </si>
  <si>
    <t>Naknade građanima i kućanstvima na temelju osiguranja i druge naknade</t>
  </si>
  <si>
    <t>IZVORNI PLAN ILI REBALANS 2025.</t>
  </si>
  <si>
    <t xml:space="preserve"> IZVRŠENJE 1-6/2025.</t>
  </si>
  <si>
    <t>OSTVARENJE/IZVRŠENJE 
1-6/2025.</t>
  </si>
  <si>
    <t>LICENCE</t>
  </si>
  <si>
    <t>Izvor financiranja 58800</t>
  </si>
  <si>
    <t>Proračunski korisnici za proračunske korisnike</t>
  </si>
  <si>
    <t>Aktivnost A230219</t>
  </si>
  <si>
    <t>UZORKOVANJE VODE I IZRADA PROCJENE RIZIKA VODOVODNE MREŽE</t>
  </si>
  <si>
    <t>PROGRAM 2404</t>
  </si>
  <si>
    <t>KAPITALNA ULAGANJA U SREDNJE ŠKOLE</t>
  </si>
  <si>
    <t>Kapitalni projekt K240416</t>
  </si>
  <si>
    <t>ŠKOLA PRIMIJENJENIH UMJETNOSTI I DIZAJNA PULA</t>
  </si>
  <si>
    <t>RASHODI ZA DODATNA ULAGANJA NA NEFINANCIJSKOJ IMOVINI</t>
  </si>
  <si>
    <t>DODATA ULAGANJA NA GRAĐEVINSKIM OBJEKTIMA</t>
  </si>
  <si>
    <t>Pula, 18. srpnja 2025.</t>
  </si>
  <si>
    <t>IZVRŠENJE 
1-6/2025.</t>
  </si>
  <si>
    <t>Vlastiti izvori</t>
  </si>
  <si>
    <t>Rezultat poslovanja</t>
  </si>
  <si>
    <t>Rashodi za dodatna ulaganja na nefinancijskoj imovini</t>
  </si>
  <si>
    <t>Dodatna ulaganja na građevinskim objektima</t>
  </si>
  <si>
    <t>POLUGODIŠNJI IZVJEŠTAJ O IZVRŠENJU FINANCIJSKOG PLANA ŠKOLE PRIMIJENJENIH UMJETNOSTI I DIZAJNA - PULA ZA 2025. GODINU</t>
  </si>
  <si>
    <t>OSTVARENJE/ IZVRŠENJE 1-6/2025</t>
  </si>
  <si>
    <t>Licence</t>
  </si>
  <si>
    <t>Rezultat višak-manjak</t>
  </si>
  <si>
    <t>KLASA: 400-03/25-01/1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</si>
</sst>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 "/>
      <charset val="238"/>
    </font>
    <font>
      <b/>
      <sz val="10"/>
      <color indexed="8"/>
      <name val="Arial "/>
      <charset val="238"/>
    </font>
    <font>
      <b/>
      <sz val="10"/>
      <color theme="1"/>
      <name val="Arial "/>
      <charset val="238"/>
    </font>
    <font>
      <sz val="10"/>
      <color theme="1"/>
      <name val="Arial 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0" xfId="0" applyNumberFormat="1" applyFont="1" applyFill="1" applyBorder="1" applyAlignment="1" applyProtection="1"/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0" fillId="2" borderId="0" xfId="0" applyNumberFormat="1" applyFont="1" applyFill="1" applyBorder="1" applyAlignment="1" applyProtection="1">
      <alignment horizontal="center" vertical="center" wrapText="1"/>
    </xf>
    <xf numFmtId="3" fontId="21" fillId="0" borderId="3" xfId="0" quotePrefix="1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16" fillId="5" borderId="1" xfId="0" applyFont="1" applyFill="1" applyBorder="1" applyAlignment="1" applyProtection="1">
      <alignment vertical="center" wrapText="1" readingOrder="1"/>
      <protection locked="0"/>
    </xf>
    <xf numFmtId="0" fontId="16" fillId="5" borderId="2" xfId="0" applyFont="1" applyFill="1" applyBorder="1" applyAlignment="1" applyProtection="1">
      <alignment vertical="center" wrapText="1" readingOrder="1"/>
      <protection locked="0"/>
    </xf>
    <xf numFmtId="0" fontId="16" fillId="5" borderId="4" xfId="0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4" fontId="3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4" fontId="25" fillId="0" borderId="3" xfId="0" applyNumberFormat="1" applyFont="1" applyBorder="1"/>
    <xf numFmtId="4" fontId="26" fillId="0" borderId="3" xfId="0" applyNumberFormat="1" applyFont="1" applyBorder="1"/>
    <xf numFmtId="0" fontId="25" fillId="0" borderId="0" xfId="0" applyFont="1"/>
    <xf numFmtId="0" fontId="11" fillId="0" borderId="7" xfId="0" applyFont="1" applyBorder="1" applyAlignment="1" applyProtection="1">
      <alignment horizontal="center" vertical="center" wrapText="1" readingOrder="1"/>
      <protection locked="0"/>
    </xf>
    <xf numFmtId="0" fontId="2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 applyProtection="1">
      <alignment horizontal="left" vertical="center" wrapText="1" readingOrder="1"/>
      <protection locked="0"/>
    </xf>
    <xf numFmtId="0" fontId="27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6" fillId="3" borderId="3" xfId="0" applyNumberFormat="1" applyFont="1" applyFill="1" applyBorder="1" applyAlignment="1" applyProtection="1">
      <alignment horizontal="center" wrapText="1"/>
    </xf>
    <xf numFmtId="4" fontId="11" fillId="0" borderId="4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0" fontId="25" fillId="0" borderId="0" xfId="0" applyFont="1" applyAlignment="1"/>
    <xf numFmtId="0" fontId="0" fillId="0" borderId="3" xfId="0" applyFont="1" applyBorder="1" applyAlignment="1"/>
    <xf numFmtId="0" fontId="0" fillId="0" borderId="0" xfId="0" applyFont="1" applyAlignment="1"/>
    <xf numFmtId="4" fontId="9" fillId="0" borderId="3" xfId="0" applyNumberFormat="1" applyFont="1" applyBorder="1"/>
    <xf numFmtId="0" fontId="2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8" fillId="0" borderId="0" xfId="0" applyFont="1"/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/>
    <xf numFmtId="0" fontId="29" fillId="0" borderId="0" xfId="0" applyNumberFormat="1" applyFont="1" applyFill="1" applyBorder="1" applyAlignment="1" applyProtection="1">
      <alignment horizontal="center" wrapText="1"/>
    </xf>
    <xf numFmtId="0" fontId="11" fillId="3" borderId="3" xfId="0" applyNumberFormat="1" applyFont="1" applyFill="1" applyBorder="1" applyAlignment="1" applyProtection="1">
      <alignment horizontal="center" wrapText="1"/>
    </xf>
    <xf numFmtId="3" fontId="9" fillId="2" borderId="3" xfId="0" applyNumberFormat="1" applyFont="1" applyFill="1" applyBorder="1" applyAlignment="1">
      <alignment horizontal="right"/>
    </xf>
    <xf numFmtId="0" fontId="28" fillId="0" borderId="0" xfId="0" applyFont="1" applyAlignment="1"/>
    <xf numFmtId="0" fontId="30" fillId="0" borderId="0" xfId="0" applyFont="1"/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4" fontId="31" fillId="2" borderId="0" xfId="0" applyNumberFormat="1" applyFont="1" applyFill="1" applyBorder="1" applyAlignment="1" applyProtection="1">
      <alignment horizontal="center" vertical="center" wrapText="1"/>
    </xf>
    <xf numFmtId="3" fontId="21" fillId="2" borderId="3" xfId="0" applyNumberFormat="1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 applyProtection="1"/>
    <xf numFmtId="4" fontId="11" fillId="0" borderId="3" xfId="0" applyNumberFormat="1" applyFont="1" applyBorder="1"/>
    <xf numFmtId="0" fontId="9" fillId="0" borderId="0" xfId="0" applyNumberFormat="1" applyFont="1" applyFill="1" applyBorder="1" applyAlignment="1" applyProtection="1">
      <alignment wrapText="1"/>
    </xf>
    <xf numFmtId="0" fontId="28" fillId="0" borderId="3" xfId="0" applyFont="1" applyBorder="1" applyAlignment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32" fillId="0" borderId="0" xfId="0" applyNumberFormat="1" applyFont="1" applyFill="1" applyBorder="1" applyAlignment="1" applyProtection="1">
      <alignment wrapText="1"/>
    </xf>
    <xf numFmtId="0" fontId="33" fillId="3" borderId="3" xfId="0" applyNumberFormat="1" applyFont="1" applyFill="1" applyBorder="1" applyAlignment="1" applyProtection="1">
      <alignment horizontal="center" wrapText="1"/>
    </xf>
    <xf numFmtId="4" fontId="34" fillId="0" borderId="3" xfId="0" applyNumberFormat="1" applyFont="1" applyBorder="1" applyAlignment="1"/>
    <xf numFmtId="4" fontId="35" fillId="0" borderId="3" xfId="0" applyNumberFormat="1" applyFont="1" applyBorder="1" applyAlignment="1"/>
    <xf numFmtId="0" fontId="35" fillId="0" borderId="0" xfId="0" applyFont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5"/>
  <sheetViews>
    <sheetView tabSelected="1" zoomScaleNormal="100" workbookViewId="0">
      <selection activeCell="A33" sqref="A33"/>
    </sheetView>
  </sheetViews>
  <sheetFormatPr defaultRowHeight="15"/>
  <cols>
    <col min="5" max="8" width="25.28515625" customWidth="1"/>
    <col min="9" max="10" width="15.7109375" customWidth="1"/>
  </cols>
  <sheetData>
    <row r="1" spans="1:10" ht="42" customHeight="1">
      <c r="A1" s="152" t="s">
        <v>300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 customHeight="1">
      <c r="A2" s="152" t="s">
        <v>13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ht="6.75" customHeight="1">
      <c r="A3" s="171"/>
      <c r="B3" s="171"/>
      <c r="C3" s="171"/>
      <c r="D3" s="32"/>
      <c r="E3" s="32"/>
      <c r="F3" s="32"/>
      <c r="G3" s="32"/>
      <c r="H3" s="34"/>
      <c r="I3" s="34"/>
      <c r="J3" s="33"/>
    </row>
    <row r="4" spans="1:10" ht="18" customHeight="1">
      <c r="A4" s="152" t="s">
        <v>52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0" ht="18" customHeight="1">
      <c r="A5" s="35"/>
      <c r="B5" s="36"/>
      <c r="C5" s="36"/>
      <c r="D5" s="36"/>
      <c r="E5" s="36"/>
      <c r="F5" s="36"/>
      <c r="G5" s="36"/>
      <c r="H5" s="36"/>
      <c r="I5" s="36"/>
      <c r="J5" s="33"/>
    </row>
    <row r="6" spans="1:10">
      <c r="A6" s="163" t="s">
        <v>53</v>
      </c>
      <c r="B6" s="163"/>
      <c r="C6" s="163"/>
      <c r="D6" s="163"/>
      <c r="E6" s="163"/>
      <c r="F6" s="37"/>
      <c r="G6" s="37"/>
      <c r="H6" s="37"/>
      <c r="I6" s="38"/>
      <c r="J6" s="33"/>
    </row>
    <row r="7" spans="1:10" ht="25.5">
      <c r="A7" s="164" t="s">
        <v>8</v>
      </c>
      <c r="B7" s="165"/>
      <c r="C7" s="165"/>
      <c r="D7" s="165"/>
      <c r="E7" s="166"/>
      <c r="F7" s="97" t="s">
        <v>263</v>
      </c>
      <c r="G7" s="137" t="s">
        <v>280</v>
      </c>
      <c r="H7" s="97" t="s">
        <v>301</v>
      </c>
      <c r="I7" s="1" t="s">
        <v>17</v>
      </c>
      <c r="J7" s="1" t="s">
        <v>44</v>
      </c>
    </row>
    <row r="8" spans="1:10" s="20" customFormat="1" ht="11.25">
      <c r="A8" s="157">
        <v>1</v>
      </c>
      <c r="B8" s="157"/>
      <c r="C8" s="157"/>
      <c r="D8" s="157"/>
      <c r="E8" s="158"/>
      <c r="F8" s="19">
        <v>2</v>
      </c>
      <c r="G8" s="138">
        <v>3</v>
      </c>
      <c r="H8" s="138">
        <v>4</v>
      </c>
      <c r="I8" s="19" t="s">
        <v>265</v>
      </c>
      <c r="J8" s="19" t="s">
        <v>266</v>
      </c>
    </row>
    <row r="9" spans="1:10">
      <c r="A9" s="159" t="s">
        <v>0</v>
      </c>
      <c r="B9" s="160"/>
      <c r="C9" s="160"/>
      <c r="D9" s="160"/>
      <c r="E9" s="161"/>
      <c r="F9" s="43">
        <f t="shared" ref="F9" si="0">SUM(F10:F11)</f>
        <v>399710.6</v>
      </c>
      <c r="G9" s="51">
        <f t="shared" ref="G9:H9" si="1">SUM(G10:G11)</f>
        <v>979442.75</v>
      </c>
      <c r="H9" s="51">
        <f t="shared" si="1"/>
        <v>435346.41</v>
      </c>
      <c r="I9" s="43">
        <f>SUM(H9/F9*100)</f>
        <v>108.9154027939214</v>
      </c>
      <c r="J9" s="43">
        <f t="shared" ref="J9:J15" si="2">SUM(H9/G9*100)</f>
        <v>44.448377406438503</v>
      </c>
    </row>
    <row r="10" spans="1:10">
      <c r="A10" s="162" t="s">
        <v>45</v>
      </c>
      <c r="B10" s="154"/>
      <c r="C10" s="154"/>
      <c r="D10" s="154"/>
      <c r="E10" s="156"/>
      <c r="F10" s="44">
        <v>399710.6</v>
      </c>
      <c r="G10" s="62">
        <v>979442.75</v>
      </c>
      <c r="H10" s="62">
        <v>435346.41</v>
      </c>
      <c r="I10" s="44">
        <f>SUM(H10/F10*100)</f>
        <v>108.9154027939214</v>
      </c>
      <c r="J10" s="44">
        <f t="shared" si="2"/>
        <v>44.448377406438503</v>
      </c>
    </row>
    <row r="11" spans="1:10">
      <c r="A11" s="167" t="s">
        <v>50</v>
      </c>
      <c r="B11" s="156"/>
      <c r="C11" s="156"/>
      <c r="D11" s="156"/>
      <c r="E11" s="156"/>
      <c r="F11" s="44">
        <v>0</v>
      </c>
      <c r="G11" s="62">
        <v>0</v>
      </c>
      <c r="H11" s="62">
        <v>0</v>
      </c>
      <c r="I11" s="44">
        <v>0</v>
      </c>
      <c r="J11" s="44">
        <v>0</v>
      </c>
    </row>
    <row r="12" spans="1:10">
      <c r="A12" s="15" t="s">
        <v>1</v>
      </c>
      <c r="B12" s="26"/>
      <c r="C12" s="26"/>
      <c r="D12" s="26"/>
      <c r="E12" s="26"/>
      <c r="F12" s="43">
        <f t="shared" ref="F12" si="3">SUM(F13:F14)</f>
        <v>397266.18000000005</v>
      </c>
      <c r="G12" s="51">
        <f t="shared" ref="G12:H12" si="4">SUM(G13:G14)</f>
        <v>987423.94</v>
      </c>
      <c r="H12" s="51">
        <f t="shared" si="4"/>
        <v>497737.66</v>
      </c>
      <c r="I12" s="43">
        <f>SUM(H12/F12*100)</f>
        <v>125.29072069512685</v>
      </c>
      <c r="J12" s="43">
        <f t="shared" si="2"/>
        <v>50.407696212024192</v>
      </c>
    </row>
    <row r="13" spans="1:10">
      <c r="A13" s="153" t="s">
        <v>46</v>
      </c>
      <c r="B13" s="154"/>
      <c r="C13" s="154"/>
      <c r="D13" s="154"/>
      <c r="E13" s="154"/>
      <c r="F13" s="44">
        <v>391372.03</v>
      </c>
      <c r="G13" s="62">
        <v>972914.32</v>
      </c>
      <c r="H13" s="62">
        <v>497036.61</v>
      </c>
      <c r="I13" s="44">
        <f>SUM(H13/F13*100)</f>
        <v>126.99850063378315</v>
      </c>
      <c r="J13" s="44">
        <f t="shared" si="2"/>
        <v>51.08739791187368</v>
      </c>
    </row>
    <row r="14" spans="1:10">
      <c r="A14" s="155" t="s">
        <v>47</v>
      </c>
      <c r="B14" s="156"/>
      <c r="C14" s="156"/>
      <c r="D14" s="156"/>
      <c r="E14" s="156"/>
      <c r="F14" s="45">
        <v>5894.15</v>
      </c>
      <c r="G14" s="50">
        <v>14509.62</v>
      </c>
      <c r="H14" s="50">
        <v>701.05</v>
      </c>
      <c r="I14" s="44">
        <f>SUM(H14/F14*100)</f>
        <v>11.893996589839077</v>
      </c>
      <c r="J14" s="44">
        <f t="shared" si="2"/>
        <v>4.8316220548849653</v>
      </c>
    </row>
    <row r="15" spans="1:10">
      <c r="A15" s="170" t="s">
        <v>54</v>
      </c>
      <c r="B15" s="160"/>
      <c r="C15" s="160"/>
      <c r="D15" s="160"/>
      <c r="E15" s="160"/>
      <c r="F15" s="43">
        <f t="shared" ref="F15" si="5">SUM(F9-F12)</f>
        <v>2444.4199999999255</v>
      </c>
      <c r="G15" s="51">
        <f t="shared" ref="G15:H15" si="6">SUM(G9-G12)</f>
        <v>-7981.1899999999441</v>
      </c>
      <c r="H15" s="51">
        <f t="shared" si="6"/>
        <v>-62391.25</v>
      </c>
      <c r="I15" s="43">
        <f>SUM(H15/F15*100)</f>
        <v>-2552.3948421303176</v>
      </c>
      <c r="J15" s="43">
        <f t="shared" si="2"/>
        <v>781.72866452246387</v>
      </c>
    </row>
    <row r="16" spans="1:10" ht="18">
      <c r="A16" s="32"/>
      <c r="B16" s="39"/>
      <c r="C16" s="39"/>
      <c r="D16" s="39"/>
      <c r="E16" s="39"/>
      <c r="F16" s="48"/>
      <c r="G16" s="139"/>
      <c r="H16" s="141"/>
      <c r="I16" s="46"/>
      <c r="J16" s="46"/>
    </row>
    <row r="17" spans="1:41" ht="18" customHeight="1">
      <c r="A17" s="163" t="s">
        <v>55</v>
      </c>
      <c r="B17" s="163"/>
      <c r="C17" s="163"/>
      <c r="D17" s="163"/>
      <c r="E17" s="163"/>
      <c r="F17" s="48"/>
      <c r="G17" s="139"/>
      <c r="H17" s="141"/>
      <c r="I17" s="46"/>
      <c r="J17" s="46"/>
    </row>
    <row r="18" spans="1:41" ht="25.5">
      <c r="A18" s="164" t="s">
        <v>8</v>
      </c>
      <c r="B18" s="165"/>
      <c r="C18" s="165"/>
      <c r="D18" s="165"/>
      <c r="E18" s="166"/>
      <c r="F18" s="97" t="s">
        <v>263</v>
      </c>
      <c r="G18" s="137" t="s">
        <v>280</v>
      </c>
      <c r="H18" s="97" t="s">
        <v>301</v>
      </c>
      <c r="I18" s="47" t="s">
        <v>17</v>
      </c>
      <c r="J18" s="47" t="s">
        <v>44</v>
      </c>
    </row>
    <row r="19" spans="1:41" s="20" customFormat="1" ht="11.25" customHeight="1">
      <c r="A19" s="157">
        <v>1</v>
      </c>
      <c r="B19" s="157"/>
      <c r="C19" s="157"/>
      <c r="D19" s="157"/>
      <c r="E19" s="158"/>
      <c r="F19" s="49">
        <v>2</v>
      </c>
      <c r="G19" s="140">
        <v>3</v>
      </c>
      <c r="H19" s="140">
        <v>4</v>
      </c>
      <c r="I19" s="19" t="s">
        <v>265</v>
      </c>
      <c r="J19" s="19" t="s">
        <v>266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5.75" customHeight="1">
      <c r="A20" s="162" t="s">
        <v>48</v>
      </c>
      <c r="B20" s="175"/>
      <c r="C20" s="175"/>
      <c r="D20" s="175"/>
      <c r="E20" s="176"/>
      <c r="F20" s="50">
        <v>0</v>
      </c>
      <c r="G20" s="50">
        <v>0</v>
      </c>
      <c r="H20" s="50">
        <v>0</v>
      </c>
      <c r="I20" s="45">
        <v>0</v>
      </c>
      <c r="J20" s="45">
        <v>0</v>
      </c>
    </row>
    <row r="21" spans="1:41">
      <c r="A21" s="162" t="s">
        <v>49</v>
      </c>
      <c r="B21" s="154"/>
      <c r="C21" s="154"/>
      <c r="D21" s="154"/>
      <c r="E21" s="154"/>
      <c r="F21" s="50">
        <v>0</v>
      </c>
      <c r="G21" s="50">
        <v>0</v>
      </c>
      <c r="H21" s="50">
        <v>0</v>
      </c>
      <c r="I21" s="45">
        <v>0</v>
      </c>
      <c r="J21" s="45">
        <v>0</v>
      </c>
    </row>
    <row r="22" spans="1:41" s="27" customFormat="1" ht="15" customHeight="1">
      <c r="A22" s="172" t="s">
        <v>51</v>
      </c>
      <c r="B22" s="173"/>
      <c r="C22" s="173"/>
      <c r="D22" s="173"/>
      <c r="E22" s="174"/>
      <c r="F22" s="51">
        <v>0</v>
      </c>
      <c r="G22" s="51">
        <v>0</v>
      </c>
      <c r="H22" s="51">
        <v>0</v>
      </c>
      <c r="I22" s="43">
        <v>0</v>
      </c>
      <c r="J22" s="43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27" customFormat="1" ht="15" customHeight="1">
      <c r="A23" s="172" t="s">
        <v>56</v>
      </c>
      <c r="B23" s="173"/>
      <c r="C23" s="173"/>
      <c r="D23" s="173"/>
      <c r="E23" s="174"/>
      <c r="F23" s="51">
        <v>11954.92</v>
      </c>
      <c r="G23" s="51">
        <v>7981.19</v>
      </c>
      <c r="H23" s="51">
        <v>7168.84</v>
      </c>
      <c r="I23" s="43">
        <f>SUM(H23/F23*100)</f>
        <v>59.965604119475501</v>
      </c>
      <c r="J23" s="43">
        <f>SUM(H23/G23*100)</f>
        <v>89.821693256268816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>
      <c r="A24" s="170" t="s">
        <v>57</v>
      </c>
      <c r="B24" s="160"/>
      <c r="C24" s="160"/>
      <c r="D24" s="160"/>
      <c r="E24" s="160"/>
      <c r="F24" s="51">
        <v>14399.34</v>
      </c>
      <c r="G24" s="51">
        <v>0</v>
      </c>
      <c r="H24" s="51">
        <v>812.35</v>
      </c>
      <c r="I24" s="43">
        <f>SUM(H24/F24*100)</f>
        <v>5.6415780167702128</v>
      </c>
      <c r="J24" s="43">
        <v>0</v>
      </c>
    </row>
    <row r="25" spans="1:41" ht="15.75">
      <c r="A25" s="40"/>
      <c r="B25" s="41"/>
      <c r="C25" s="41"/>
      <c r="D25" s="41"/>
      <c r="E25" s="41"/>
      <c r="F25" s="42"/>
      <c r="G25" s="42"/>
      <c r="H25" s="42"/>
      <c r="I25" s="42"/>
      <c r="J25" s="33"/>
    </row>
    <row r="26" spans="1:41" ht="15.75">
      <c r="A26" s="177" t="s">
        <v>61</v>
      </c>
      <c r="B26" s="177"/>
      <c r="C26" s="177"/>
      <c r="D26" s="177"/>
      <c r="E26" s="177"/>
      <c r="F26" s="177"/>
      <c r="G26" s="177"/>
      <c r="H26" s="177"/>
      <c r="I26" s="177"/>
      <c r="J26" s="177"/>
    </row>
    <row r="27" spans="1:41" ht="15.75">
      <c r="A27" s="11"/>
      <c r="B27" s="12"/>
      <c r="C27" s="12"/>
      <c r="D27" s="12"/>
      <c r="E27" s="12"/>
      <c r="F27" s="13"/>
      <c r="G27" s="13"/>
      <c r="H27" s="13"/>
      <c r="I27" s="13"/>
    </row>
    <row r="28" spans="1:41">
      <c r="A28" s="178" t="s">
        <v>62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41" ht="15" customHeight="1">
      <c r="A29" s="178" t="s">
        <v>63</v>
      </c>
      <c r="B29" s="178"/>
      <c r="C29" s="178"/>
      <c r="D29" s="178"/>
      <c r="E29" s="178"/>
      <c r="F29" s="178"/>
      <c r="G29" s="178"/>
      <c r="H29" s="178"/>
      <c r="I29" s="178"/>
      <c r="J29" s="178"/>
    </row>
    <row r="30" spans="1:41" ht="36.75" customHeight="1">
      <c r="A30" s="178"/>
      <c r="B30" s="178"/>
      <c r="C30" s="178"/>
      <c r="D30" s="178"/>
      <c r="E30" s="178"/>
      <c r="F30" s="178"/>
      <c r="G30" s="178"/>
      <c r="H30" s="178"/>
      <c r="I30" s="178"/>
      <c r="J30" s="178"/>
    </row>
    <row r="31" spans="1:41" ht="15" customHeight="1">
      <c r="A31" s="169" t="s">
        <v>64</v>
      </c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41">
      <c r="A32" s="93"/>
      <c r="B32" s="93"/>
      <c r="C32" s="93"/>
      <c r="D32" s="93"/>
      <c r="E32" s="93"/>
      <c r="F32" s="93"/>
      <c r="G32" s="93"/>
      <c r="H32" s="93"/>
      <c r="I32" s="93"/>
      <c r="J32" s="93"/>
    </row>
    <row r="33" spans="1:9" ht="15" customHeight="1">
      <c r="A33" s="122" t="s">
        <v>304</v>
      </c>
      <c r="H33" s="168" t="s">
        <v>254</v>
      </c>
      <c r="I33" s="168"/>
    </row>
    <row r="34" spans="1:9">
      <c r="A34" s="121" t="s">
        <v>253</v>
      </c>
      <c r="H34" s="96" t="s">
        <v>255</v>
      </c>
    </row>
    <row r="35" spans="1:9" ht="15" customHeight="1">
      <c r="A35" s="120" t="s">
        <v>294</v>
      </c>
    </row>
  </sheetData>
  <mergeCells count="26">
    <mergeCell ref="H33:I33"/>
    <mergeCell ref="A31:J31"/>
    <mergeCell ref="A15:E15"/>
    <mergeCell ref="A24:E24"/>
    <mergeCell ref="A3:C3"/>
    <mergeCell ref="A23:E23"/>
    <mergeCell ref="A18:E18"/>
    <mergeCell ref="A19:E19"/>
    <mergeCell ref="A21:E21"/>
    <mergeCell ref="A22:E22"/>
    <mergeCell ref="A20:E20"/>
    <mergeCell ref="A26:J26"/>
    <mergeCell ref="A28:J28"/>
    <mergeCell ref="A29:J30"/>
    <mergeCell ref="A17:E17"/>
    <mergeCell ref="A1:J1"/>
    <mergeCell ref="A2:J2"/>
    <mergeCell ref="A4:J4"/>
    <mergeCell ref="A13:E13"/>
    <mergeCell ref="A14:E14"/>
    <mergeCell ref="A8:E8"/>
    <mergeCell ref="A9:E9"/>
    <mergeCell ref="A10:E10"/>
    <mergeCell ref="A6:E6"/>
    <mergeCell ref="A7:E7"/>
    <mergeCell ref="A11:E1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3"/>
  <sheetViews>
    <sheetView workbookViewId="0"/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6" width="25.28515625" style="96" customWidth="1"/>
    <col min="7" max="7" width="25.28515625" style="136" customWidth="1"/>
    <col min="8" max="8" width="25.28515625" style="123" customWidth="1"/>
    <col min="9" max="10" width="15.7109375" style="96" customWidth="1"/>
  </cols>
  <sheetData>
    <row r="1" spans="1:10" ht="18" customHeight="1">
      <c r="A1" s="2"/>
      <c r="B1" s="2"/>
      <c r="C1" s="2"/>
      <c r="D1" s="14"/>
      <c r="E1" s="2"/>
      <c r="F1" s="105"/>
      <c r="G1" s="128"/>
      <c r="H1" s="145"/>
      <c r="I1" s="105"/>
    </row>
    <row r="2" spans="1:10" ht="15.75" customHeight="1">
      <c r="A2" s="179" t="s">
        <v>13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18">
      <c r="A3" s="2"/>
      <c r="B3" s="2"/>
      <c r="C3" s="2"/>
      <c r="D3" s="14"/>
      <c r="E3" s="2"/>
      <c r="F3" s="3"/>
      <c r="G3" s="128"/>
      <c r="H3" s="146"/>
      <c r="I3" s="3"/>
    </row>
    <row r="4" spans="1:10" ht="18" customHeight="1">
      <c r="A4" s="179" t="s">
        <v>58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8">
      <c r="A5" s="2"/>
      <c r="B5" s="2"/>
      <c r="C5" s="2"/>
      <c r="D5" s="14"/>
      <c r="E5" s="2"/>
      <c r="F5" s="3"/>
      <c r="G5" s="128"/>
      <c r="H5" s="146"/>
      <c r="I5" s="3"/>
    </row>
    <row r="6" spans="1:10" ht="15.75" customHeight="1">
      <c r="A6" s="179" t="s">
        <v>18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8">
      <c r="A7" s="2"/>
      <c r="B7" s="2"/>
      <c r="C7" s="2"/>
      <c r="D7" s="14"/>
      <c r="E7" s="2"/>
      <c r="F7" s="3"/>
      <c r="G7" s="128"/>
      <c r="H7" s="146"/>
      <c r="I7" s="3"/>
    </row>
    <row r="8" spans="1:10" ht="25.5">
      <c r="A8" s="180" t="s">
        <v>8</v>
      </c>
      <c r="B8" s="181"/>
      <c r="C8" s="181"/>
      <c r="D8" s="181"/>
      <c r="E8" s="182"/>
      <c r="F8" s="28" t="s">
        <v>262</v>
      </c>
      <c r="G8" s="129" t="s">
        <v>280</v>
      </c>
      <c r="H8" s="129" t="s">
        <v>282</v>
      </c>
      <c r="I8" s="28" t="s">
        <v>17</v>
      </c>
      <c r="J8" s="28" t="s">
        <v>44</v>
      </c>
    </row>
    <row r="9" spans="1:10" ht="16.5" customHeight="1">
      <c r="A9" s="180">
        <v>1</v>
      </c>
      <c r="B9" s="181"/>
      <c r="C9" s="181"/>
      <c r="D9" s="181"/>
      <c r="E9" s="182"/>
      <c r="F9" s="28">
        <v>2</v>
      </c>
      <c r="G9" s="129">
        <v>3</v>
      </c>
      <c r="H9" s="129">
        <v>4</v>
      </c>
      <c r="I9" s="28" t="s">
        <v>265</v>
      </c>
      <c r="J9" s="28" t="s">
        <v>266</v>
      </c>
    </row>
    <row r="10" spans="1:10" s="25" customFormat="1">
      <c r="A10" s="4"/>
      <c r="B10" s="4"/>
      <c r="C10" s="4"/>
      <c r="D10" s="4"/>
      <c r="E10" s="4" t="s">
        <v>19</v>
      </c>
      <c r="F10" s="78">
        <f>SUM(F11,F37,F42)</f>
        <v>399710.6</v>
      </c>
      <c r="G10" s="78">
        <f>SUM(G11,G37,G42)</f>
        <v>987423.94</v>
      </c>
      <c r="H10" s="78">
        <f>SUM(H11,H37,H42)</f>
        <v>442515.25000000006</v>
      </c>
      <c r="I10" s="95">
        <f t="shared" ref="I10:I36" si="0">SUM(H10/F10*100)</f>
        <v>110.70891039667201</v>
      </c>
      <c r="J10" s="95">
        <f>SUM(H10/G10*100)</f>
        <v>44.815122671625737</v>
      </c>
    </row>
    <row r="11" spans="1:10" s="25" customFormat="1" ht="15.75" customHeight="1">
      <c r="A11" s="4">
        <v>6</v>
      </c>
      <c r="B11" s="4"/>
      <c r="C11" s="4"/>
      <c r="D11" s="4"/>
      <c r="E11" s="4" t="s">
        <v>2</v>
      </c>
      <c r="F11" s="61">
        <f t="shared" ref="F11" si="1">SUM(F12,F20,F23,F26,F33)</f>
        <v>399710.6</v>
      </c>
      <c r="G11" s="78">
        <f t="shared" ref="G11:H11" si="2">SUM(G12,G20,G23,G26,G33)</f>
        <v>979442.75</v>
      </c>
      <c r="H11" s="78">
        <f t="shared" si="2"/>
        <v>435346.41000000003</v>
      </c>
      <c r="I11" s="95">
        <f t="shared" si="0"/>
        <v>108.91540279392143</v>
      </c>
      <c r="J11" s="95">
        <f t="shared" ref="J11:J12" si="3">SUM(H11/G11*100)</f>
        <v>44.44837740643851</v>
      </c>
    </row>
    <row r="12" spans="1:10" s="25" customFormat="1" ht="25.5">
      <c r="A12" s="4"/>
      <c r="B12" s="4">
        <v>63</v>
      </c>
      <c r="C12" s="4"/>
      <c r="D12" s="4"/>
      <c r="E12" s="4" t="s">
        <v>20</v>
      </c>
      <c r="F12" s="61">
        <f t="shared" ref="F12:H12" si="4">SUM(F13,F15,F18)</f>
        <v>346620.38</v>
      </c>
      <c r="G12" s="78">
        <v>859747.97</v>
      </c>
      <c r="H12" s="78">
        <f t="shared" si="4"/>
        <v>378723.03</v>
      </c>
      <c r="I12" s="95">
        <f t="shared" si="0"/>
        <v>109.26161641159126</v>
      </c>
      <c r="J12" s="95">
        <f t="shared" si="3"/>
        <v>44.050470976977131</v>
      </c>
    </row>
    <row r="13" spans="1:10" ht="25.5">
      <c r="A13" s="4"/>
      <c r="B13" s="8"/>
      <c r="C13" s="8">
        <v>632</v>
      </c>
      <c r="D13" s="8"/>
      <c r="E13" s="63" t="s">
        <v>65</v>
      </c>
      <c r="F13" s="59">
        <f t="shared" ref="F13:H13" si="5">SUM(F14)</f>
        <v>4165</v>
      </c>
      <c r="G13" s="77"/>
      <c r="H13" s="77">
        <f t="shared" si="5"/>
        <v>0</v>
      </c>
      <c r="I13" s="94">
        <f t="shared" si="0"/>
        <v>0</v>
      </c>
      <c r="J13" s="94"/>
    </row>
    <row r="14" spans="1:10">
      <c r="A14" s="4"/>
      <c r="B14" s="8"/>
      <c r="C14" s="8"/>
      <c r="D14" s="8">
        <v>6323</v>
      </c>
      <c r="E14" s="63" t="s">
        <v>66</v>
      </c>
      <c r="F14" s="94">
        <v>4165</v>
      </c>
      <c r="G14" s="77"/>
      <c r="H14" s="117">
        <v>0</v>
      </c>
      <c r="I14" s="94">
        <f t="shared" si="0"/>
        <v>0</v>
      </c>
      <c r="J14" s="94"/>
    </row>
    <row r="15" spans="1:10" ht="25.5">
      <c r="A15" s="4"/>
      <c r="B15" s="8"/>
      <c r="C15" s="8">
        <v>636</v>
      </c>
      <c r="D15" s="8"/>
      <c r="E15" s="63" t="s">
        <v>67</v>
      </c>
      <c r="F15" s="59">
        <f t="shared" ref="F15:H15" si="6">SUM(F16:F17)</f>
        <v>342455.38</v>
      </c>
      <c r="G15" s="77"/>
      <c r="H15" s="77">
        <f t="shared" si="6"/>
        <v>378723.03</v>
      </c>
      <c r="I15" s="94">
        <f t="shared" si="0"/>
        <v>110.59047458971152</v>
      </c>
      <c r="J15" s="94"/>
    </row>
    <row r="16" spans="1:10" ht="25.5">
      <c r="A16" s="4"/>
      <c r="B16" s="8"/>
      <c r="C16" s="8"/>
      <c r="D16" s="83">
        <v>6361</v>
      </c>
      <c r="E16" s="63" t="s">
        <v>68</v>
      </c>
      <c r="F16" s="94">
        <v>342455.38</v>
      </c>
      <c r="G16" s="77"/>
      <c r="H16" s="117">
        <v>378723.03</v>
      </c>
      <c r="I16" s="94">
        <f t="shared" si="0"/>
        <v>110.59047458971152</v>
      </c>
      <c r="J16" s="94"/>
    </row>
    <row r="17" spans="1:10" ht="25.5">
      <c r="A17" s="4"/>
      <c r="B17" s="8"/>
      <c r="C17" s="8"/>
      <c r="D17" s="83">
        <v>6362</v>
      </c>
      <c r="E17" s="63" t="s">
        <v>69</v>
      </c>
      <c r="F17" s="94">
        <v>0</v>
      </c>
      <c r="G17" s="77"/>
      <c r="H17" s="117">
        <v>0</v>
      </c>
      <c r="I17" s="94">
        <v>0</v>
      </c>
      <c r="J17" s="94"/>
    </row>
    <row r="18" spans="1:10" ht="25.5">
      <c r="A18" s="4"/>
      <c r="B18" s="8"/>
      <c r="C18" s="8">
        <v>639</v>
      </c>
      <c r="D18" s="8"/>
      <c r="E18" s="63" t="s">
        <v>70</v>
      </c>
      <c r="F18" s="59">
        <f t="shared" ref="F18:H18" si="7">SUM(F19)</f>
        <v>0</v>
      </c>
      <c r="G18" s="77"/>
      <c r="H18" s="77">
        <f t="shared" si="7"/>
        <v>0</v>
      </c>
      <c r="I18" s="94">
        <v>0</v>
      </c>
      <c r="J18" s="94"/>
    </row>
    <row r="19" spans="1:10" ht="25.5">
      <c r="A19" s="5"/>
      <c r="B19" s="5"/>
      <c r="C19" s="5"/>
      <c r="D19" s="5">
        <v>6391</v>
      </c>
      <c r="E19" s="63" t="s">
        <v>71</v>
      </c>
      <c r="F19" s="94">
        <v>0</v>
      </c>
      <c r="G19" s="77"/>
      <c r="H19" s="117">
        <v>0</v>
      </c>
      <c r="I19" s="94">
        <v>0</v>
      </c>
      <c r="J19" s="94"/>
    </row>
    <row r="20" spans="1:10" s="25" customFormat="1">
      <c r="A20" s="18"/>
      <c r="B20" s="18">
        <v>64</v>
      </c>
      <c r="C20" s="18"/>
      <c r="D20" s="18"/>
      <c r="E20" s="64" t="s">
        <v>72</v>
      </c>
      <c r="F20" s="61">
        <f t="shared" ref="F20:H21" si="8">SUM(F21)</f>
        <v>0.04</v>
      </c>
      <c r="G20" s="78">
        <v>1</v>
      </c>
      <c r="H20" s="78">
        <f t="shared" si="8"/>
        <v>0.05</v>
      </c>
      <c r="I20" s="95">
        <f t="shared" si="0"/>
        <v>125</v>
      </c>
      <c r="J20" s="95">
        <f>SUM(H20/G20*100)</f>
        <v>5</v>
      </c>
    </row>
    <row r="21" spans="1:10">
      <c r="A21" s="5"/>
      <c r="B21" s="5"/>
      <c r="C21" s="5">
        <v>641</v>
      </c>
      <c r="D21" s="5"/>
      <c r="E21" s="63" t="s">
        <v>73</v>
      </c>
      <c r="F21" s="59">
        <f t="shared" si="8"/>
        <v>0.04</v>
      </c>
      <c r="G21" s="77"/>
      <c r="H21" s="77">
        <f t="shared" si="8"/>
        <v>0.05</v>
      </c>
      <c r="I21" s="94">
        <f t="shared" si="0"/>
        <v>125</v>
      </c>
      <c r="J21" s="94"/>
    </row>
    <row r="22" spans="1:10">
      <c r="A22" s="5"/>
      <c r="B22" s="5"/>
      <c r="C22" s="5"/>
      <c r="D22" s="5">
        <v>6413</v>
      </c>
      <c r="E22" s="63" t="s">
        <v>74</v>
      </c>
      <c r="F22" s="94">
        <v>0.04</v>
      </c>
      <c r="G22" s="77"/>
      <c r="H22" s="117">
        <v>0.05</v>
      </c>
      <c r="I22" s="94">
        <f t="shared" si="0"/>
        <v>125</v>
      </c>
      <c r="J22" s="94"/>
    </row>
    <row r="23" spans="1:10" s="25" customFormat="1" ht="25.5">
      <c r="A23" s="18"/>
      <c r="B23" s="18">
        <v>65</v>
      </c>
      <c r="C23" s="18"/>
      <c r="D23" s="18"/>
      <c r="E23" s="64" t="s">
        <v>75</v>
      </c>
      <c r="F23" s="61">
        <f t="shared" ref="F23:H24" si="9">SUM(F24)</f>
        <v>13704</v>
      </c>
      <c r="G23" s="78">
        <v>21950</v>
      </c>
      <c r="H23" s="78">
        <f t="shared" si="9"/>
        <v>8080.86</v>
      </c>
      <c r="I23" s="95">
        <f t="shared" si="0"/>
        <v>58.967162872154113</v>
      </c>
      <c r="J23" s="95">
        <f>SUM(H23/G23*100)</f>
        <v>36.81485193621868</v>
      </c>
    </row>
    <row r="24" spans="1:10">
      <c r="A24" s="5"/>
      <c r="B24" s="5"/>
      <c r="C24" s="5">
        <v>652</v>
      </c>
      <c r="D24" s="5"/>
      <c r="E24" s="63" t="s">
        <v>76</v>
      </c>
      <c r="F24" s="59">
        <f t="shared" si="9"/>
        <v>13704</v>
      </c>
      <c r="G24" s="77"/>
      <c r="H24" s="77">
        <f t="shared" si="9"/>
        <v>8080.86</v>
      </c>
      <c r="I24" s="94">
        <f t="shared" si="0"/>
        <v>58.967162872154113</v>
      </c>
      <c r="J24" s="94"/>
    </row>
    <row r="25" spans="1:10">
      <c r="A25" s="5"/>
      <c r="B25" s="5"/>
      <c r="C25" s="5"/>
      <c r="D25" s="5">
        <v>6526</v>
      </c>
      <c r="E25" s="63" t="s">
        <v>77</v>
      </c>
      <c r="F25" s="94">
        <v>13704</v>
      </c>
      <c r="G25" s="77"/>
      <c r="H25" s="117">
        <v>8080.86</v>
      </c>
      <c r="I25" s="94">
        <f t="shared" si="0"/>
        <v>58.967162872154113</v>
      </c>
      <c r="J25" s="94"/>
    </row>
    <row r="26" spans="1:10" s="25" customFormat="1" ht="25.5">
      <c r="A26" s="18"/>
      <c r="B26" s="18">
        <v>66</v>
      </c>
      <c r="C26" s="18"/>
      <c r="D26" s="18"/>
      <c r="E26" s="4" t="s">
        <v>180</v>
      </c>
      <c r="F26" s="61">
        <f t="shared" ref="F26:H26" si="10">SUM(F27,F30)</f>
        <v>1470</v>
      </c>
      <c r="G26" s="78">
        <v>3301</v>
      </c>
      <c r="H26" s="78">
        <f t="shared" si="10"/>
        <v>1983.5</v>
      </c>
      <c r="I26" s="95">
        <f t="shared" si="0"/>
        <v>134.93197278911563</v>
      </c>
      <c r="J26" s="95">
        <f>SUM(H26/G26*100)</f>
        <v>60.0878521660103</v>
      </c>
    </row>
    <row r="27" spans="1:10" ht="15" customHeight="1">
      <c r="A27" s="5"/>
      <c r="B27" s="18"/>
      <c r="C27" s="5">
        <v>661</v>
      </c>
      <c r="D27" s="5"/>
      <c r="E27" s="8" t="s">
        <v>21</v>
      </c>
      <c r="F27" s="59">
        <f t="shared" ref="F27:H27" si="11">SUM(F28:F29)</f>
        <v>209</v>
      </c>
      <c r="G27" s="77"/>
      <c r="H27" s="77">
        <f t="shared" si="11"/>
        <v>500</v>
      </c>
      <c r="I27" s="94">
        <f t="shared" si="0"/>
        <v>239.23444976076556</v>
      </c>
      <c r="J27" s="94"/>
    </row>
    <row r="28" spans="1:10">
      <c r="A28" s="5"/>
      <c r="B28" s="18"/>
      <c r="C28" s="5"/>
      <c r="D28" s="5">
        <v>6614</v>
      </c>
      <c r="E28" s="8" t="s">
        <v>22</v>
      </c>
      <c r="F28" s="94">
        <v>209</v>
      </c>
      <c r="G28" s="77"/>
      <c r="H28" s="117">
        <v>0</v>
      </c>
      <c r="I28" s="94">
        <f t="shared" si="0"/>
        <v>0</v>
      </c>
      <c r="J28" s="94"/>
    </row>
    <row r="29" spans="1:10">
      <c r="A29" s="5"/>
      <c r="B29" s="18"/>
      <c r="C29" s="5"/>
      <c r="D29" s="83">
        <v>6615</v>
      </c>
      <c r="E29" s="63" t="s">
        <v>78</v>
      </c>
      <c r="F29" s="94">
        <v>0</v>
      </c>
      <c r="G29" s="77"/>
      <c r="H29" s="117">
        <v>500</v>
      </c>
      <c r="I29" s="94">
        <v>0</v>
      </c>
      <c r="J29" s="94"/>
    </row>
    <row r="30" spans="1:10" ht="25.5">
      <c r="A30" s="5"/>
      <c r="B30" s="18"/>
      <c r="C30" s="5">
        <v>663</v>
      </c>
      <c r="D30" s="5"/>
      <c r="E30" s="63" t="s">
        <v>79</v>
      </c>
      <c r="F30" s="59">
        <f t="shared" ref="F30:H30" si="12">SUM(F31:F32)</f>
        <v>1261</v>
      </c>
      <c r="G30" s="77"/>
      <c r="H30" s="77">
        <f t="shared" si="12"/>
        <v>1483.5</v>
      </c>
      <c r="I30" s="94">
        <f t="shared" si="0"/>
        <v>117.64472640761301</v>
      </c>
      <c r="J30" s="94"/>
    </row>
    <row r="31" spans="1:10" ht="25.5">
      <c r="A31" s="5"/>
      <c r="B31" s="18"/>
      <c r="C31" s="5"/>
      <c r="D31" s="83">
        <v>6631</v>
      </c>
      <c r="E31" s="63" t="s">
        <v>80</v>
      </c>
      <c r="F31" s="94">
        <v>656</v>
      </c>
      <c r="G31" s="77"/>
      <c r="H31" s="117">
        <v>1470</v>
      </c>
      <c r="I31" s="94">
        <f t="shared" si="0"/>
        <v>224.08536585365852</v>
      </c>
      <c r="J31" s="94"/>
    </row>
    <row r="32" spans="1:10" ht="25.5">
      <c r="A32" s="5"/>
      <c r="B32" s="18"/>
      <c r="C32" s="5"/>
      <c r="D32" s="83">
        <v>6632</v>
      </c>
      <c r="E32" s="63" t="s">
        <v>81</v>
      </c>
      <c r="F32" s="94">
        <v>605</v>
      </c>
      <c r="G32" s="77"/>
      <c r="H32" s="117">
        <v>13.5</v>
      </c>
      <c r="I32" s="94">
        <f t="shared" si="0"/>
        <v>2.2314049586776861</v>
      </c>
      <c r="J32" s="94"/>
    </row>
    <row r="33" spans="1:10" s="25" customFormat="1" ht="25.5">
      <c r="A33" s="18"/>
      <c r="B33" s="18">
        <v>67</v>
      </c>
      <c r="C33" s="18"/>
      <c r="D33" s="84"/>
      <c r="E33" s="64" t="s">
        <v>82</v>
      </c>
      <c r="F33" s="61">
        <f t="shared" ref="F33:H33" si="13">SUM(F34)</f>
        <v>37916.18</v>
      </c>
      <c r="G33" s="78">
        <v>94442.78</v>
      </c>
      <c r="H33" s="78">
        <f t="shared" si="13"/>
        <v>46558.97</v>
      </c>
      <c r="I33" s="95">
        <f t="shared" si="0"/>
        <v>122.79446399927419</v>
      </c>
      <c r="J33" s="95">
        <f>SUM(H33/G33*100)</f>
        <v>49.298601756534488</v>
      </c>
    </row>
    <row r="34" spans="1:10" ht="25.5">
      <c r="A34" s="5"/>
      <c r="B34" s="18"/>
      <c r="C34" s="5">
        <v>671</v>
      </c>
      <c r="D34" s="83"/>
      <c r="E34" s="63" t="s">
        <v>83</v>
      </c>
      <c r="F34" s="59">
        <f t="shared" ref="F34:H34" si="14">SUM(F35:F36)</f>
        <v>37916.18</v>
      </c>
      <c r="G34" s="77"/>
      <c r="H34" s="77">
        <f t="shared" si="14"/>
        <v>46558.97</v>
      </c>
      <c r="I34" s="94">
        <f t="shared" si="0"/>
        <v>122.79446399927419</v>
      </c>
      <c r="J34" s="94"/>
    </row>
    <row r="35" spans="1:10" ht="25.5">
      <c r="A35" s="5"/>
      <c r="B35" s="18"/>
      <c r="C35" s="5"/>
      <c r="D35" s="5">
        <v>6711</v>
      </c>
      <c r="E35" s="63" t="s">
        <v>84</v>
      </c>
      <c r="F35" s="94">
        <v>37883.18</v>
      </c>
      <c r="G35" s="77"/>
      <c r="H35" s="117">
        <v>46530.17</v>
      </c>
      <c r="I35" s="94">
        <f t="shared" si="0"/>
        <v>122.8254069484135</v>
      </c>
      <c r="J35" s="94"/>
    </row>
    <row r="36" spans="1:10" ht="25.5">
      <c r="A36" s="5"/>
      <c r="B36" s="5"/>
      <c r="C36" s="5"/>
      <c r="D36" s="5">
        <v>6712</v>
      </c>
      <c r="E36" s="65" t="s">
        <v>85</v>
      </c>
      <c r="F36" s="94">
        <v>33</v>
      </c>
      <c r="G36" s="77"/>
      <c r="H36" s="117">
        <v>28.8</v>
      </c>
      <c r="I36" s="94">
        <f t="shared" si="0"/>
        <v>87.27272727272728</v>
      </c>
      <c r="J36" s="94"/>
    </row>
    <row r="37" spans="1:10" s="25" customFormat="1">
      <c r="A37" s="18">
        <v>7</v>
      </c>
      <c r="B37" s="18"/>
      <c r="C37" s="18"/>
      <c r="D37" s="18"/>
      <c r="E37" s="4" t="s">
        <v>3</v>
      </c>
      <c r="F37" s="61">
        <f t="shared" ref="F37" si="15">SUM(F38,F40)</f>
        <v>0</v>
      </c>
      <c r="G37" s="78">
        <f t="shared" ref="G37:H37" si="16">SUM(G38,G40)</f>
        <v>0</v>
      </c>
      <c r="H37" s="78">
        <f t="shared" si="16"/>
        <v>0</v>
      </c>
      <c r="I37" s="95">
        <v>0</v>
      </c>
      <c r="J37" s="95">
        <v>0</v>
      </c>
    </row>
    <row r="38" spans="1:10" s="25" customFormat="1" ht="25.5">
      <c r="A38" s="18"/>
      <c r="B38" s="18">
        <v>71</v>
      </c>
      <c r="C38" s="18"/>
      <c r="D38" s="18"/>
      <c r="E38" s="66" t="s">
        <v>86</v>
      </c>
      <c r="F38" s="61">
        <f t="shared" ref="F38:H38" si="17">SUM(F39)</f>
        <v>0</v>
      </c>
      <c r="G38" s="78">
        <v>0</v>
      </c>
      <c r="H38" s="78">
        <f t="shared" si="17"/>
        <v>0</v>
      </c>
      <c r="I38" s="95">
        <v>0</v>
      </c>
      <c r="J38" s="95">
        <v>0</v>
      </c>
    </row>
    <row r="39" spans="1:10" s="25" customFormat="1" ht="25.5">
      <c r="A39" s="18"/>
      <c r="B39" s="18"/>
      <c r="C39" s="5">
        <v>711</v>
      </c>
      <c r="D39" s="18"/>
      <c r="E39" s="67" t="s">
        <v>87</v>
      </c>
      <c r="F39" s="95"/>
      <c r="G39" s="78"/>
      <c r="H39" s="142"/>
      <c r="I39" s="94">
        <v>0</v>
      </c>
      <c r="J39" s="95"/>
    </row>
    <row r="40" spans="1:10" s="25" customFormat="1" ht="25.5">
      <c r="A40" s="18"/>
      <c r="B40" s="18">
        <v>72</v>
      </c>
      <c r="C40" s="18"/>
      <c r="D40" s="18"/>
      <c r="E40" s="66" t="s">
        <v>23</v>
      </c>
      <c r="F40" s="61">
        <f t="shared" ref="F40:H40" si="18">SUM(F41)</f>
        <v>0</v>
      </c>
      <c r="G40" s="78">
        <v>0</v>
      </c>
      <c r="H40" s="78">
        <f t="shared" si="18"/>
        <v>0</v>
      </c>
      <c r="I40" s="95">
        <v>0</v>
      </c>
      <c r="J40" s="95">
        <v>0</v>
      </c>
    </row>
    <row r="41" spans="1:10">
      <c r="A41" s="5"/>
      <c r="B41" s="5"/>
      <c r="C41" s="5">
        <v>722</v>
      </c>
      <c r="D41" s="5"/>
      <c r="E41" s="67" t="s">
        <v>88</v>
      </c>
      <c r="F41" s="94"/>
      <c r="G41" s="77"/>
      <c r="H41" s="117"/>
      <c r="I41" s="94">
        <v>0</v>
      </c>
      <c r="J41" s="95"/>
    </row>
    <row r="42" spans="1:10" s="25" customFormat="1">
      <c r="A42" s="18">
        <v>9</v>
      </c>
      <c r="B42" s="18"/>
      <c r="C42" s="18"/>
      <c r="D42" s="18"/>
      <c r="E42" s="4" t="s">
        <v>296</v>
      </c>
      <c r="F42" s="61">
        <f t="shared" ref="F42:H42" si="19">SUM(F43,F45)</f>
        <v>0</v>
      </c>
      <c r="G42" s="78">
        <f t="shared" si="19"/>
        <v>7981.19</v>
      </c>
      <c r="H42" s="78">
        <f t="shared" si="19"/>
        <v>7168.84</v>
      </c>
      <c r="I42" s="95">
        <v>0</v>
      </c>
      <c r="J42" s="95">
        <f>SUM(H42/G42*100)</f>
        <v>89.821693256268816</v>
      </c>
    </row>
    <row r="43" spans="1:10" s="25" customFormat="1">
      <c r="A43" s="18"/>
      <c r="B43" s="18">
        <v>92</v>
      </c>
      <c r="C43" s="18"/>
      <c r="D43" s="18"/>
      <c r="E43" s="66" t="s">
        <v>297</v>
      </c>
      <c r="F43" s="61">
        <f t="shared" ref="F43:H43" si="20">SUM(F44)</f>
        <v>0</v>
      </c>
      <c r="G43" s="78">
        <v>7981.19</v>
      </c>
      <c r="H43" s="78">
        <f t="shared" si="20"/>
        <v>7168.84</v>
      </c>
      <c r="I43" s="95">
        <v>0</v>
      </c>
      <c r="J43" s="95">
        <f>SUM(H43/G43*100)</f>
        <v>89.821693256268816</v>
      </c>
    </row>
    <row r="44" spans="1:10" s="25" customFormat="1">
      <c r="A44" s="18"/>
      <c r="B44" s="18"/>
      <c r="C44" s="5">
        <v>922</v>
      </c>
      <c r="D44" s="18"/>
      <c r="E44" s="67" t="s">
        <v>303</v>
      </c>
      <c r="F44" s="95">
        <v>0</v>
      </c>
      <c r="G44" s="78"/>
      <c r="H44" s="142">
        <v>7168.84</v>
      </c>
      <c r="I44" s="94">
        <v>0</v>
      </c>
      <c r="J44" s="95"/>
    </row>
    <row r="45" spans="1:10" ht="15.75" customHeight="1"/>
    <row r="46" spans="1:10" ht="25.5">
      <c r="A46" s="180" t="s">
        <v>8</v>
      </c>
      <c r="B46" s="181"/>
      <c r="C46" s="181"/>
      <c r="D46" s="181"/>
      <c r="E46" s="182"/>
      <c r="F46" s="28" t="s">
        <v>262</v>
      </c>
      <c r="G46" s="129" t="s">
        <v>280</v>
      </c>
      <c r="H46" s="129" t="s">
        <v>282</v>
      </c>
      <c r="I46" s="28" t="s">
        <v>17</v>
      </c>
      <c r="J46" s="28" t="s">
        <v>44</v>
      </c>
    </row>
    <row r="47" spans="1:10" ht="12.75" customHeight="1">
      <c r="A47" s="180">
        <v>1</v>
      </c>
      <c r="B47" s="181"/>
      <c r="C47" s="181"/>
      <c r="D47" s="181"/>
      <c r="E47" s="182"/>
      <c r="F47" s="28">
        <v>2</v>
      </c>
      <c r="G47" s="129">
        <v>3</v>
      </c>
      <c r="H47" s="129">
        <v>4</v>
      </c>
      <c r="I47" s="28" t="s">
        <v>265</v>
      </c>
      <c r="J47" s="28" t="s">
        <v>266</v>
      </c>
    </row>
    <row r="48" spans="1:10" s="25" customFormat="1">
      <c r="A48" s="4"/>
      <c r="B48" s="4"/>
      <c r="C48" s="4"/>
      <c r="D48" s="4"/>
      <c r="E48" s="4" t="s">
        <v>9</v>
      </c>
      <c r="F48" s="61">
        <f>SUM(F49,F95)</f>
        <v>397266.18000000011</v>
      </c>
      <c r="G48" s="78">
        <f>SUM(G49,G95)</f>
        <v>987423.94000000006</v>
      </c>
      <c r="H48" s="78">
        <f>SUM(H49,H95)</f>
        <v>497737.65999999992</v>
      </c>
      <c r="I48" s="95">
        <f t="shared" ref="I48:I68" si="21">SUM(H48/F48*100)</f>
        <v>125.29072069512684</v>
      </c>
      <c r="J48" s="95">
        <f t="shared" ref="J48:J50" si="22">SUM(H48/G48*100)</f>
        <v>50.407696212024177</v>
      </c>
    </row>
    <row r="49" spans="1:10" s="25" customFormat="1">
      <c r="A49" s="4">
        <v>3</v>
      </c>
      <c r="B49" s="4"/>
      <c r="C49" s="4"/>
      <c r="D49" s="4"/>
      <c r="E49" s="4" t="s">
        <v>4</v>
      </c>
      <c r="F49" s="61">
        <f>SUM(F50,F57,F86,F89,F92)</f>
        <v>391372.03000000009</v>
      </c>
      <c r="G49" s="78">
        <f>SUM(G50,G57,G86,G89,G92)</f>
        <v>972914.32000000007</v>
      </c>
      <c r="H49" s="78">
        <f>SUM(H50,H57,H86,H89,H92)</f>
        <v>497036.60999999993</v>
      </c>
      <c r="I49" s="95">
        <f t="shared" si="21"/>
        <v>126.99850063378311</v>
      </c>
      <c r="J49" s="95">
        <f t="shared" si="22"/>
        <v>51.087397911873666</v>
      </c>
    </row>
    <row r="50" spans="1:10" s="25" customFormat="1">
      <c r="A50" s="4"/>
      <c r="B50" s="4">
        <v>31</v>
      </c>
      <c r="C50" s="4"/>
      <c r="D50" s="4"/>
      <c r="E50" s="4" t="s">
        <v>5</v>
      </c>
      <c r="F50" s="61">
        <f>SUM(F51,F53,F55)</f>
        <v>344506.58</v>
      </c>
      <c r="G50" s="79">
        <v>871735.92</v>
      </c>
      <c r="H50" s="78">
        <f>SUM(H51,H53,H55)</f>
        <v>440923.11</v>
      </c>
      <c r="I50" s="95">
        <f t="shared" si="21"/>
        <v>127.98684715978428</v>
      </c>
      <c r="J50" s="95">
        <f t="shared" si="22"/>
        <v>50.57989465433522</v>
      </c>
    </row>
    <row r="51" spans="1:10">
      <c r="A51" s="5"/>
      <c r="B51" s="5"/>
      <c r="C51" s="5">
        <v>311</v>
      </c>
      <c r="D51" s="5"/>
      <c r="E51" s="5" t="s">
        <v>24</v>
      </c>
      <c r="F51" s="59">
        <f>SUM(F52)</f>
        <v>285740.28000000003</v>
      </c>
      <c r="G51" s="77"/>
      <c r="H51" s="77">
        <f>SUM(H52)</f>
        <v>366024.66</v>
      </c>
      <c r="I51" s="94">
        <f t="shared" si="21"/>
        <v>128.09697673705645</v>
      </c>
      <c r="J51" s="94"/>
    </row>
    <row r="52" spans="1:10">
      <c r="A52" s="5"/>
      <c r="B52" s="5"/>
      <c r="C52" s="5"/>
      <c r="D52" s="5">
        <v>3111</v>
      </c>
      <c r="E52" s="5" t="s">
        <v>25</v>
      </c>
      <c r="F52" s="94">
        <v>285740.28000000003</v>
      </c>
      <c r="G52" s="77"/>
      <c r="H52" s="117">
        <v>366024.66</v>
      </c>
      <c r="I52" s="94">
        <f t="shared" si="21"/>
        <v>128.09697673705645</v>
      </c>
      <c r="J52" s="94"/>
    </row>
    <row r="53" spans="1:10">
      <c r="A53" s="5"/>
      <c r="B53" s="5"/>
      <c r="C53" s="5">
        <v>312</v>
      </c>
      <c r="D53" s="5"/>
      <c r="E53" s="68" t="s">
        <v>89</v>
      </c>
      <c r="F53" s="59">
        <f>SUM(F54)</f>
        <v>11641.44</v>
      </c>
      <c r="G53" s="77"/>
      <c r="H53" s="77">
        <f>SUM(H54)</f>
        <v>14504.37</v>
      </c>
      <c r="I53" s="94">
        <f t="shared" si="21"/>
        <v>124.59257617614317</v>
      </c>
      <c r="J53" s="94"/>
    </row>
    <row r="54" spans="1:10">
      <c r="A54" s="5"/>
      <c r="B54" s="5"/>
      <c r="C54" s="5"/>
      <c r="D54" s="5">
        <v>3121</v>
      </c>
      <c r="E54" s="68" t="s">
        <v>89</v>
      </c>
      <c r="F54" s="94">
        <v>11641.44</v>
      </c>
      <c r="G54" s="77"/>
      <c r="H54" s="117">
        <v>14504.37</v>
      </c>
      <c r="I54" s="94">
        <f t="shared" si="21"/>
        <v>124.59257617614317</v>
      </c>
      <c r="J54" s="94"/>
    </row>
    <row r="55" spans="1:10">
      <c r="A55" s="5"/>
      <c r="B55" s="5"/>
      <c r="C55" s="5">
        <v>313</v>
      </c>
      <c r="D55" s="5"/>
      <c r="E55" s="68" t="s">
        <v>90</v>
      </c>
      <c r="F55" s="59">
        <f>SUM(F56:F56)</f>
        <v>47124.86</v>
      </c>
      <c r="G55" s="77"/>
      <c r="H55" s="77">
        <f>SUM(H56:H56)</f>
        <v>60394.080000000002</v>
      </c>
      <c r="I55" s="94">
        <f t="shared" si="21"/>
        <v>128.15757967238522</v>
      </c>
      <c r="J55" s="94"/>
    </row>
    <row r="56" spans="1:10">
      <c r="A56" s="5"/>
      <c r="B56" s="5"/>
      <c r="C56" s="5"/>
      <c r="D56" s="5">
        <v>3132</v>
      </c>
      <c r="E56" s="68" t="s">
        <v>91</v>
      </c>
      <c r="F56" s="94">
        <v>47124.86</v>
      </c>
      <c r="G56" s="77"/>
      <c r="H56" s="117">
        <v>60394.080000000002</v>
      </c>
      <c r="I56" s="94">
        <f t="shared" si="21"/>
        <v>128.15757967238522</v>
      </c>
      <c r="J56" s="94"/>
    </row>
    <row r="57" spans="1:10" s="25" customFormat="1">
      <c r="A57" s="18"/>
      <c r="B57" s="18">
        <v>32</v>
      </c>
      <c r="C57" s="18"/>
      <c r="D57" s="18"/>
      <c r="E57" s="18" t="s">
        <v>14</v>
      </c>
      <c r="F57" s="61">
        <f>SUM(F58,F62,F69,F78,F80)</f>
        <v>46082.93</v>
      </c>
      <c r="G57" s="79">
        <v>100257.37</v>
      </c>
      <c r="H57" s="78">
        <f>SUM(H58,H62,H69,H78,H80)</f>
        <v>55368.34</v>
      </c>
      <c r="I57" s="95">
        <f t="shared" si="21"/>
        <v>120.14934814257687</v>
      </c>
      <c r="J57" s="95">
        <f t="shared" ref="J57" si="23">SUM(H57/G57*100)</f>
        <v>55.226204317946902</v>
      </c>
    </row>
    <row r="58" spans="1:10">
      <c r="A58" s="5"/>
      <c r="B58" s="5"/>
      <c r="C58" s="5">
        <v>321</v>
      </c>
      <c r="D58" s="5"/>
      <c r="E58" s="5" t="s">
        <v>26</v>
      </c>
      <c r="F58" s="59">
        <f>SUM(F59:F61)</f>
        <v>12560.82</v>
      </c>
      <c r="G58" s="77"/>
      <c r="H58" s="77">
        <f>SUM(H59:H61)</f>
        <v>16057.419999999998</v>
      </c>
      <c r="I58" s="117">
        <f t="shared" si="21"/>
        <v>127.8373545676158</v>
      </c>
      <c r="J58" s="94"/>
    </row>
    <row r="59" spans="1:10">
      <c r="A59" s="5"/>
      <c r="B59" s="18"/>
      <c r="C59" s="5"/>
      <c r="D59" s="5">
        <v>3211</v>
      </c>
      <c r="E59" s="22" t="s">
        <v>27</v>
      </c>
      <c r="F59" s="94">
        <v>3478.59</v>
      </c>
      <c r="G59" s="77"/>
      <c r="H59" s="117">
        <v>4908.45</v>
      </c>
      <c r="I59" s="117">
        <f t="shared" si="21"/>
        <v>141.10458547859906</v>
      </c>
      <c r="J59" s="94"/>
    </row>
    <row r="60" spans="1:10" ht="15" customHeight="1">
      <c r="A60" s="5"/>
      <c r="B60" s="18"/>
      <c r="C60" s="5"/>
      <c r="D60" s="83" t="s">
        <v>92</v>
      </c>
      <c r="E60" s="68" t="s">
        <v>93</v>
      </c>
      <c r="F60" s="94">
        <v>9032.23</v>
      </c>
      <c r="G60" s="77"/>
      <c r="H60" s="117">
        <v>10604.47</v>
      </c>
      <c r="I60" s="117">
        <f t="shared" si="21"/>
        <v>117.40699694316908</v>
      </c>
      <c r="J60" s="94"/>
    </row>
    <row r="61" spans="1:10">
      <c r="A61" s="5"/>
      <c r="B61" s="18"/>
      <c r="C61" s="5"/>
      <c r="D61" s="83">
        <v>3213</v>
      </c>
      <c r="E61" s="68" t="s">
        <v>94</v>
      </c>
      <c r="F61" s="94">
        <v>50</v>
      </c>
      <c r="G61" s="77"/>
      <c r="H61" s="117">
        <v>544.5</v>
      </c>
      <c r="I61" s="117">
        <f t="shared" si="21"/>
        <v>1089</v>
      </c>
      <c r="J61" s="94"/>
    </row>
    <row r="62" spans="1:10">
      <c r="A62" s="5"/>
      <c r="B62" s="18"/>
      <c r="C62" s="5">
        <v>322</v>
      </c>
      <c r="D62" s="5"/>
      <c r="E62" s="68" t="s">
        <v>98</v>
      </c>
      <c r="F62" s="59">
        <f>SUM(F63:F68)</f>
        <v>16307.48</v>
      </c>
      <c r="G62" s="77"/>
      <c r="H62" s="77">
        <f>SUM(H63:H68)</f>
        <v>19391.149999999998</v>
      </c>
      <c r="I62" s="117">
        <f t="shared" si="21"/>
        <v>118.90954335065871</v>
      </c>
      <c r="J62" s="94"/>
    </row>
    <row r="63" spans="1:10">
      <c r="A63" s="5"/>
      <c r="B63" s="18"/>
      <c r="C63" s="5"/>
      <c r="D63" s="83" t="s">
        <v>95</v>
      </c>
      <c r="E63" s="68" t="s">
        <v>99</v>
      </c>
      <c r="F63" s="94">
        <v>3627.08</v>
      </c>
      <c r="G63" s="77"/>
      <c r="H63" s="117">
        <v>6224.01</v>
      </c>
      <c r="I63" s="117">
        <f t="shared" si="21"/>
        <v>171.59836562744687</v>
      </c>
      <c r="J63" s="94"/>
    </row>
    <row r="64" spans="1:10">
      <c r="A64" s="5"/>
      <c r="B64" s="18"/>
      <c r="C64" s="5"/>
      <c r="D64" s="83">
        <v>3222</v>
      </c>
      <c r="E64" s="68" t="s">
        <v>100</v>
      </c>
      <c r="F64" s="94">
        <v>3743.46</v>
      </c>
      <c r="G64" s="77"/>
      <c r="H64" s="117">
        <v>4355.41</v>
      </c>
      <c r="I64" s="117">
        <f t="shared" si="21"/>
        <v>116.34717614185806</v>
      </c>
      <c r="J64" s="94"/>
    </row>
    <row r="65" spans="1:10">
      <c r="A65" s="5"/>
      <c r="B65" s="18"/>
      <c r="C65" s="5"/>
      <c r="D65" s="83" t="s">
        <v>96</v>
      </c>
      <c r="E65" s="68" t="s">
        <v>101</v>
      </c>
      <c r="F65" s="94">
        <v>6258.6</v>
      </c>
      <c r="G65" s="77"/>
      <c r="H65" s="117">
        <v>7212.13</v>
      </c>
      <c r="I65" s="117">
        <f t="shared" si="21"/>
        <v>115.23551593008021</v>
      </c>
      <c r="J65" s="94"/>
    </row>
    <row r="66" spans="1:10" ht="15" customHeight="1">
      <c r="A66" s="5"/>
      <c r="B66" s="18"/>
      <c r="C66" s="5"/>
      <c r="D66" s="83" t="s">
        <v>97</v>
      </c>
      <c r="E66" s="68" t="s">
        <v>102</v>
      </c>
      <c r="F66" s="94">
        <v>1437.64</v>
      </c>
      <c r="G66" s="77"/>
      <c r="H66" s="117">
        <v>419.59</v>
      </c>
      <c r="I66" s="117">
        <f t="shared" si="21"/>
        <v>29.18602709996939</v>
      </c>
      <c r="J66" s="94"/>
    </row>
    <row r="67" spans="1:10">
      <c r="A67" s="5"/>
      <c r="B67" s="18"/>
      <c r="C67" s="5"/>
      <c r="D67" s="83">
        <v>3225</v>
      </c>
      <c r="E67" s="68" t="s">
        <v>103</v>
      </c>
      <c r="F67" s="94">
        <v>1222.8599999999999</v>
      </c>
      <c r="G67" s="77"/>
      <c r="H67" s="117">
        <v>1180.01</v>
      </c>
      <c r="I67" s="117">
        <f t="shared" si="21"/>
        <v>96.495919402057481</v>
      </c>
      <c r="J67" s="94"/>
    </row>
    <row r="68" spans="1:10">
      <c r="A68" s="5"/>
      <c r="B68" s="18"/>
      <c r="C68" s="5"/>
      <c r="D68" s="83">
        <v>3227</v>
      </c>
      <c r="E68" s="68" t="s">
        <v>104</v>
      </c>
      <c r="F68" s="94">
        <v>17.84</v>
      </c>
      <c r="G68" s="77"/>
      <c r="H68" s="117">
        <v>0</v>
      </c>
      <c r="I68" s="117">
        <f t="shared" si="21"/>
        <v>0</v>
      </c>
      <c r="J68" s="94"/>
    </row>
    <row r="69" spans="1:10">
      <c r="A69" s="5"/>
      <c r="B69" s="18"/>
      <c r="C69" s="5">
        <v>323</v>
      </c>
      <c r="D69" s="83"/>
      <c r="E69" s="68" t="s">
        <v>110</v>
      </c>
      <c r="F69" s="59">
        <f>SUM(F70:F77)</f>
        <v>13576.31</v>
      </c>
      <c r="G69" s="77"/>
      <c r="H69" s="77">
        <f>SUM(H70:H77)</f>
        <v>15876.779999999999</v>
      </c>
      <c r="I69" s="117">
        <f t="shared" ref="I69:I94" si="24">SUM(H69/F69*100)</f>
        <v>116.94473682466</v>
      </c>
      <c r="J69" s="94"/>
    </row>
    <row r="70" spans="1:10">
      <c r="A70" s="5"/>
      <c r="B70" s="18"/>
      <c r="C70" s="5"/>
      <c r="D70" s="83" t="s">
        <v>105</v>
      </c>
      <c r="E70" s="68" t="s">
        <v>111</v>
      </c>
      <c r="F70" s="94">
        <v>4615.1400000000003</v>
      </c>
      <c r="G70" s="77"/>
      <c r="H70" s="117">
        <v>941.75</v>
      </c>
      <c r="I70" s="117">
        <f t="shared" si="24"/>
        <v>20.40566483356951</v>
      </c>
      <c r="J70" s="94"/>
    </row>
    <row r="71" spans="1:10">
      <c r="A71" s="5"/>
      <c r="B71" s="18"/>
      <c r="C71" s="5"/>
      <c r="D71" s="83" t="s">
        <v>106</v>
      </c>
      <c r="E71" s="68" t="s">
        <v>112</v>
      </c>
      <c r="F71" s="94">
        <v>2464.3200000000002</v>
      </c>
      <c r="G71" s="77"/>
      <c r="H71" s="117">
        <v>3397.64</v>
      </c>
      <c r="I71" s="117">
        <f t="shared" si="24"/>
        <v>137.87332813920267</v>
      </c>
      <c r="J71" s="94"/>
    </row>
    <row r="72" spans="1:10">
      <c r="A72" s="5"/>
      <c r="B72" s="18"/>
      <c r="C72" s="5"/>
      <c r="D72" s="83" t="s">
        <v>107</v>
      </c>
      <c r="E72" s="68" t="s">
        <v>113</v>
      </c>
      <c r="F72" s="94">
        <v>1893.89</v>
      </c>
      <c r="G72" s="77"/>
      <c r="H72" s="117">
        <v>1789.71</v>
      </c>
      <c r="I72" s="117">
        <f t="shared" si="24"/>
        <v>94.499152537898183</v>
      </c>
      <c r="J72" s="94"/>
    </row>
    <row r="73" spans="1:10">
      <c r="A73" s="5"/>
      <c r="B73" s="18"/>
      <c r="C73" s="5"/>
      <c r="D73" s="83">
        <v>3235</v>
      </c>
      <c r="E73" s="68" t="s">
        <v>114</v>
      </c>
      <c r="F73" s="94">
        <v>1573.75</v>
      </c>
      <c r="G73" s="77"/>
      <c r="H73" s="117">
        <v>1886.52</v>
      </c>
      <c r="I73" s="117">
        <f t="shared" si="24"/>
        <v>119.87418586179508</v>
      </c>
      <c r="J73" s="94"/>
    </row>
    <row r="74" spans="1:10">
      <c r="A74" s="5"/>
      <c r="B74" s="18"/>
      <c r="C74" s="5"/>
      <c r="D74" s="83">
        <v>3236</v>
      </c>
      <c r="E74" s="68" t="s">
        <v>115</v>
      </c>
      <c r="F74" s="94">
        <v>0</v>
      </c>
      <c r="G74" s="77"/>
      <c r="H74" s="117">
        <v>2050.54</v>
      </c>
      <c r="I74" s="117">
        <v>0</v>
      </c>
      <c r="J74" s="94"/>
    </row>
    <row r="75" spans="1:10">
      <c r="A75" s="5"/>
      <c r="B75" s="18"/>
      <c r="C75" s="5"/>
      <c r="D75" s="83">
        <v>3237</v>
      </c>
      <c r="E75" s="68" t="s">
        <v>116</v>
      </c>
      <c r="F75" s="94">
        <v>413.99</v>
      </c>
      <c r="G75" s="77"/>
      <c r="H75" s="117">
        <v>413.97</v>
      </c>
      <c r="I75" s="117">
        <f t="shared" si="24"/>
        <v>99.995168965433962</v>
      </c>
      <c r="J75" s="94"/>
    </row>
    <row r="76" spans="1:10">
      <c r="A76" s="5"/>
      <c r="B76" s="18"/>
      <c r="C76" s="5"/>
      <c r="D76" s="83" t="s">
        <v>108</v>
      </c>
      <c r="E76" s="68" t="s">
        <v>117</v>
      </c>
      <c r="F76" s="94">
        <v>259.95999999999998</v>
      </c>
      <c r="G76" s="77"/>
      <c r="H76" s="117">
        <v>1881.61</v>
      </c>
      <c r="I76" s="117">
        <f t="shared" si="24"/>
        <v>723.80750884751501</v>
      </c>
      <c r="J76" s="94"/>
    </row>
    <row r="77" spans="1:10">
      <c r="A77" s="5"/>
      <c r="B77" s="18"/>
      <c r="C77" s="5"/>
      <c r="D77" s="83" t="s">
        <v>109</v>
      </c>
      <c r="E77" s="68" t="s">
        <v>118</v>
      </c>
      <c r="F77" s="94">
        <v>2355.2600000000002</v>
      </c>
      <c r="G77" s="77"/>
      <c r="H77" s="117">
        <v>3515.04</v>
      </c>
      <c r="I77" s="117">
        <f t="shared" si="24"/>
        <v>149.2421218888785</v>
      </c>
      <c r="J77" s="94"/>
    </row>
    <row r="78" spans="1:10">
      <c r="A78" s="5"/>
      <c r="B78" s="18"/>
      <c r="C78" s="5">
        <v>324</v>
      </c>
      <c r="D78" s="83"/>
      <c r="E78" s="68" t="s">
        <v>119</v>
      </c>
      <c r="F78" s="59">
        <f>SUM(F79)</f>
        <v>68.2</v>
      </c>
      <c r="G78" s="77"/>
      <c r="H78" s="77">
        <f>SUM(H79)</f>
        <v>1070.8699999999999</v>
      </c>
      <c r="I78" s="117">
        <f t="shared" si="24"/>
        <v>1570.190615835777</v>
      </c>
      <c r="J78" s="94"/>
    </row>
    <row r="79" spans="1:10">
      <c r="A79" s="5"/>
      <c r="B79" s="18"/>
      <c r="C79" s="5"/>
      <c r="D79" s="83">
        <v>3241</v>
      </c>
      <c r="E79" s="68" t="s">
        <v>119</v>
      </c>
      <c r="F79" s="94">
        <v>68.2</v>
      </c>
      <c r="G79" s="77"/>
      <c r="H79" s="117">
        <v>1070.8699999999999</v>
      </c>
      <c r="I79" s="117">
        <f t="shared" si="24"/>
        <v>1570.190615835777</v>
      </c>
      <c r="J79" s="94"/>
    </row>
    <row r="80" spans="1:10">
      <c r="A80" s="5"/>
      <c r="B80" s="18"/>
      <c r="C80" s="5">
        <v>329</v>
      </c>
      <c r="D80" s="83"/>
      <c r="E80" s="68" t="s">
        <v>120</v>
      </c>
      <c r="F80" s="59">
        <f>SUM(F81:F85)</f>
        <v>3570.12</v>
      </c>
      <c r="G80" s="77"/>
      <c r="H80" s="77">
        <f>SUM(H81:H85)</f>
        <v>2972.12</v>
      </c>
      <c r="I80" s="117">
        <f t="shared" si="24"/>
        <v>83.249862749711497</v>
      </c>
      <c r="J80" s="94"/>
    </row>
    <row r="81" spans="1:10">
      <c r="A81" s="5"/>
      <c r="B81" s="18"/>
      <c r="C81" s="5"/>
      <c r="D81" s="83">
        <v>3292</v>
      </c>
      <c r="E81" s="68" t="s">
        <v>121</v>
      </c>
      <c r="F81" s="94">
        <v>349.46</v>
      </c>
      <c r="G81" s="77"/>
      <c r="H81" s="117">
        <v>370.02</v>
      </c>
      <c r="I81" s="117">
        <f t="shared" si="24"/>
        <v>105.88336290276426</v>
      </c>
      <c r="J81" s="94"/>
    </row>
    <row r="82" spans="1:10">
      <c r="A82" s="5"/>
      <c r="B82" s="18"/>
      <c r="C82" s="5"/>
      <c r="D82" s="83" t="s">
        <v>122</v>
      </c>
      <c r="E82" s="68" t="s">
        <v>123</v>
      </c>
      <c r="F82" s="94">
        <v>128.16</v>
      </c>
      <c r="G82" s="77"/>
      <c r="H82" s="117">
        <v>211.41</v>
      </c>
      <c r="I82" s="117">
        <f t="shared" si="24"/>
        <v>164.95786516853931</v>
      </c>
      <c r="J82" s="94"/>
    </row>
    <row r="83" spans="1:10">
      <c r="A83" s="5"/>
      <c r="B83" s="18"/>
      <c r="C83" s="5"/>
      <c r="D83" s="83">
        <v>3294</v>
      </c>
      <c r="E83" s="68" t="s">
        <v>124</v>
      </c>
      <c r="F83" s="94">
        <v>60</v>
      </c>
      <c r="G83" s="77"/>
      <c r="H83" s="117">
        <v>80</v>
      </c>
      <c r="I83" s="117">
        <f t="shared" si="24"/>
        <v>133.33333333333331</v>
      </c>
      <c r="J83" s="94"/>
    </row>
    <row r="84" spans="1:10">
      <c r="A84" s="5"/>
      <c r="B84" s="18"/>
      <c r="C84" s="5"/>
      <c r="D84" s="83">
        <v>3295</v>
      </c>
      <c r="E84" s="68" t="s">
        <v>125</v>
      </c>
      <c r="F84" s="94">
        <v>980</v>
      </c>
      <c r="G84" s="77"/>
      <c r="H84" s="117">
        <v>1332</v>
      </c>
      <c r="I84" s="117">
        <f t="shared" si="24"/>
        <v>135.91836734693879</v>
      </c>
      <c r="J84" s="94"/>
    </row>
    <row r="85" spans="1:10">
      <c r="A85" s="5"/>
      <c r="B85" s="18"/>
      <c r="C85" s="5"/>
      <c r="D85" s="83" t="s">
        <v>126</v>
      </c>
      <c r="E85" s="68" t="s">
        <v>120</v>
      </c>
      <c r="F85" s="94">
        <v>2052.5</v>
      </c>
      <c r="G85" s="77"/>
      <c r="H85" s="117">
        <v>978.69</v>
      </c>
      <c r="I85" s="117">
        <f t="shared" si="24"/>
        <v>47.682825822168091</v>
      </c>
      <c r="J85" s="94"/>
    </row>
    <row r="86" spans="1:10" s="25" customFormat="1">
      <c r="A86" s="18"/>
      <c r="B86" s="18">
        <v>34</v>
      </c>
      <c r="C86" s="18"/>
      <c r="D86" s="84"/>
      <c r="E86" s="69" t="s">
        <v>129</v>
      </c>
      <c r="F86" s="61">
        <f>SUM(F87)</f>
        <v>291.89999999999998</v>
      </c>
      <c r="G86" s="79">
        <v>541</v>
      </c>
      <c r="H86" s="78">
        <f>SUM(H87)</f>
        <v>340.16</v>
      </c>
      <c r="I86" s="95">
        <f t="shared" si="24"/>
        <v>116.53305926687223</v>
      </c>
      <c r="J86" s="95">
        <f t="shared" ref="J86" si="25">SUM(H86/G86*100)</f>
        <v>62.876155268022181</v>
      </c>
    </row>
    <row r="87" spans="1:10">
      <c r="A87" s="5"/>
      <c r="B87" s="18"/>
      <c r="C87" s="5">
        <v>343</v>
      </c>
      <c r="D87" s="83"/>
      <c r="E87" s="68" t="s">
        <v>130</v>
      </c>
      <c r="F87" s="59">
        <f>SUM(F88:F88)</f>
        <v>291.89999999999998</v>
      </c>
      <c r="G87" s="77"/>
      <c r="H87" s="77">
        <f>SUM(H88:H88)</f>
        <v>340.16</v>
      </c>
      <c r="I87" s="94">
        <f t="shared" si="24"/>
        <v>116.53305926687223</v>
      </c>
      <c r="J87" s="94"/>
    </row>
    <row r="88" spans="1:10">
      <c r="A88" s="5"/>
      <c r="B88" s="18"/>
      <c r="C88" s="5"/>
      <c r="D88" s="83" t="s">
        <v>127</v>
      </c>
      <c r="E88" s="68" t="s">
        <v>128</v>
      </c>
      <c r="F88" s="94">
        <v>291.89999999999998</v>
      </c>
      <c r="G88" s="77"/>
      <c r="H88" s="117">
        <v>340.16</v>
      </c>
      <c r="I88" s="94">
        <f t="shared" si="24"/>
        <v>116.53305926687223</v>
      </c>
      <c r="J88" s="94"/>
    </row>
    <row r="89" spans="1:10" s="25" customFormat="1" ht="25.5">
      <c r="A89" s="18"/>
      <c r="B89" s="18">
        <v>37</v>
      </c>
      <c r="C89" s="18"/>
      <c r="D89" s="84"/>
      <c r="E89" s="69" t="s">
        <v>279</v>
      </c>
      <c r="F89" s="61">
        <f>SUM(F90)</f>
        <v>110.59</v>
      </c>
      <c r="G89" s="79">
        <v>0</v>
      </c>
      <c r="H89" s="78">
        <f>SUM(H90)</f>
        <v>0</v>
      </c>
      <c r="I89" s="95">
        <f t="shared" si="24"/>
        <v>0</v>
      </c>
      <c r="J89" s="95">
        <v>0</v>
      </c>
    </row>
    <row r="90" spans="1:10" ht="25.5">
      <c r="A90" s="5"/>
      <c r="B90" s="5"/>
      <c r="C90" s="5">
        <v>372</v>
      </c>
      <c r="D90" s="83"/>
      <c r="E90" s="68" t="s">
        <v>276</v>
      </c>
      <c r="F90" s="59">
        <f>SUM(F91)</f>
        <v>110.59</v>
      </c>
      <c r="G90" s="77"/>
      <c r="H90" s="77">
        <f>SUM(H91)</f>
        <v>0</v>
      </c>
      <c r="I90" s="94">
        <v>0</v>
      </c>
      <c r="J90" s="94"/>
    </row>
    <row r="91" spans="1:10">
      <c r="A91" s="5"/>
      <c r="B91" s="5"/>
      <c r="C91" s="5"/>
      <c r="D91" s="83">
        <v>3722</v>
      </c>
      <c r="E91" s="68" t="s">
        <v>277</v>
      </c>
      <c r="F91" s="94">
        <v>110.59</v>
      </c>
      <c r="G91" s="77"/>
      <c r="H91" s="117">
        <v>0</v>
      </c>
      <c r="I91" s="94">
        <v>0</v>
      </c>
      <c r="J91" s="94"/>
    </row>
    <row r="92" spans="1:10" s="25" customFormat="1">
      <c r="A92" s="18"/>
      <c r="B92" s="18">
        <v>38</v>
      </c>
      <c r="C92" s="18"/>
      <c r="D92" s="84"/>
      <c r="E92" s="69" t="s">
        <v>131</v>
      </c>
      <c r="F92" s="61">
        <f>SUM(F93)</f>
        <v>380.03</v>
      </c>
      <c r="G92" s="79">
        <v>380.03</v>
      </c>
      <c r="H92" s="78">
        <f>SUM(H93)</f>
        <v>405</v>
      </c>
      <c r="I92" s="95">
        <f t="shared" si="24"/>
        <v>106.57053390521803</v>
      </c>
      <c r="J92" s="95">
        <f t="shared" ref="J92" si="26">SUM(H92/G92*100)</f>
        <v>106.57053390521803</v>
      </c>
    </row>
    <row r="93" spans="1:10">
      <c r="A93" s="5"/>
      <c r="B93" s="5"/>
      <c r="C93" s="5">
        <v>381</v>
      </c>
      <c r="D93" s="83"/>
      <c r="E93" s="68" t="s">
        <v>132</v>
      </c>
      <c r="F93" s="59">
        <f>SUM(F94)</f>
        <v>380.03</v>
      </c>
      <c r="G93" s="77"/>
      <c r="H93" s="77">
        <f>SUM(H94)</f>
        <v>405</v>
      </c>
      <c r="I93" s="94">
        <f t="shared" si="24"/>
        <v>106.57053390521803</v>
      </c>
      <c r="J93" s="94"/>
    </row>
    <row r="94" spans="1:10">
      <c r="A94" s="5"/>
      <c r="B94" s="5"/>
      <c r="C94" s="5"/>
      <c r="D94" s="83">
        <v>3812</v>
      </c>
      <c r="E94" s="68" t="s">
        <v>133</v>
      </c>
      <c r="F94" s="94">
        <v>380.03</v>
      </c>
      <c r="G94" s="77"/>
      <c r="H94" s="117">
        <v>405</v>
      </c>
      <c r="I94" s="94">
        <f t="shared" si="24"/>
        <v>106.57053390521803</v>
      </c>
      <c r="J94" s="94"/>
    </row>
    <row r="95" spans="1:10" s="25" customFormat="1">
      <c r="A95" s="6">
        <v>4</v>
      </c>
      <c r="B95" s="7"/>
      <c r="C95" s="7"/>
      <c r="D95" s="7"/>
      <c r="E95" s="16" t="s">
        <v>6</v>
      </c>
      <c r="F95" s="78">
        <f>SUM(F96,F100,F107)</f>
        <v>5894.15</v>
      </c>
      <c r="G95" s="78">
        <f>SUM(G96,G100,G107)</f>
        <v>14509.619999999999</v>
      </c>
      <c r="H95" s="78">
        <f>SUM(H96,H100,H107)</f>
        <v>701.05</v>
      </c>
      <c r="I95" s="95">
        <f>SUM(H95/F95*100)</f>
        <v>11.893996589839077</v>
      </c>
      <c r="J95" s="95">
        <f t="shared" ref="J95" si="27">SUM(H95/G95*100)</f>
        <v>4.8316220548849662</v>
      </c>
    </row>
    <row r="96" spans="1:10" s="25" customFormat="1" ht="25.5">
      <c r="A96" s="4"/>
      <c r="B96" s="4">
        <v>41</v>
      </c>
      <c r="C96" s="4"/>
      <c r="D96" s="4"/>
      <c r="E96" s="16" t="s">
        <v>7</v>
      </c>
      <c r="F96" s="78">
        <f>SUM(F97)</f>
        <v>0</v>
      </c>
      <c r="G96" s="78">
        <v>660</v>
      </c>
      <c r="H96" s="78">
        <f>SUM(H97)</f>
        <v>658.75</v>
      </c>
      <c r="I96" s="95">
        <v>0</v>
      </c>
      <c r="J96" s="95">
        <f t="shared" ref="J96" si="28">SUM(H96/G96*100)</f>
        <v>99.810606060606062</v>
      </c>
    </row>
    <row r="97" spans="1:10">
      <c r="A97" s="8"/>
      <c r="B97" s="8"/>
      <c r="C97" s="5">
        <v>412</v>
      </c>
      <c r="D97" s="5"/>
      <c r="E97" s="5" t="s">
        <v>177</v>
      </c>
      <c r="F97" s="59">
        <f>SUM(F99)</f>
        <v>0</v>
      </c>
      <c r="G97" s="77"/>
      <c r="H97" s="77">
        <f>SUM(H98:H99)</f>
        <v>658.75</v>
      </c>
      <c r="I97" s="94">
        <v>0</v>
      </c>
      <c r="J97" s="94"/>
    </row>
    <row r="98" spans="1:10">
      <c r="A98" s="8"/>
      <c r="B98" s="8"/>
      <c r="C98" s="5"/>
      <c r="D98" s="5">
        <v>4123</v>
      </c>
      <c r="E98" s="5" t="s">
        <v>302</v>
      </c>
      <c r="F98" s="94">
        <v>0</v>
      </c>
      <c r="G98" s="77"/>
      <c r="H98" s="117">
        <v>658.75</v>
      </c>
      <c r="I98" s="94">
        <v>0</v>
      </c>
      <c r="J98" s="94"/>
    </row>
    <row r="99" spans="1:10">
      <c r="A99" s="8"/>
      <c r="B99" s="8"/>
      <c r="C99" s="5"/>
      <c r="D99" s="5">
        <v>4126</v>
      </c>
      <c r="E99" s="5" t="s">
        <v>178</v>
      </c>
      <c r="F99" s="94">
        <v>0</v>
      </c>
      <c r="G99" s="77"/>
      <c r="H99" s="117">
        <v>0</v>
      </c>
      <c r="I99" s="94">
        <v>0</v>
      </c>
      <c r="J99" s="94"/>
    </row>
    <row r="100" spans="1:10" s="25" customFormat="1" ht="25.5">
      <c r="A100" s="4"/>
      <c r="B100" s="4">
        <v>42</v>
      </c>
      <c r="C100" s="18"/>
      <c r="D100" s="18"/>
      <c r="E100" s="69" t="s">
        <v>134</v>
      </c>
      <c r="F100" s="61">
        <f>SUM(F101,F105)</f>
        <v>5894.15</v>
      </c>
      <c r="G100" s="78">
        <v>3849.62</v>
      </c>
      <c r="H100" s="78">
        <f>SUM(H101,H105)</f>
        <v>42.3</v>
      </c>
      <c r="I100" s="95">
        <f t="shared" ref="I100:I106" si="29">SUM(H100/F100*100)</f>
        <v>0.71766073140317088</v>
      </c>
      <c r="J100" s="95">
        <f t="shared" ref="J100" si="30">SUM(H100/G100*100)</f>
        <v>1.0988097526509109</v>
      </c>
    </row>
    <row r="101" spans="1:10">
      <c r="A101" s="8"/>
      <c r="B101" s="8"/>
      <c r="C101" s="5">
        <v>422</v>
      </c>
      <c r="D101" s="5"/>
      <c r="E101" s="68" t="s">
        <v>135</v>
      </c>
      <c r="F101" s="59">
        <f>SUM(F102:F104)</f>
        <v>5755.15</v>
      </c>
      <c r="G101" s="77"/>
      <c r="H101" s="77">
        <f>SUM(H102:H104)</f>
        <v>0</v>
      </c>
      <c r="I101" s="94">
        <f t="shared" si="29"/>
        <v>0</v>
      </c>
      <c r="J101" s="94"/>
    </row>
    <row r="102" spans="1:10">
      <c r="A102" s="8"/>
      <c r="B102" s="8"/>
      <c r="C102" s="5"/>
      <c r="D102" s="5">
        <v>4221</v>
      </c>
      <c r="E102" s="68" t="s">
        <v>136</v>
      </c>
      <c r="F102" s="94">
        <v>0</v>
      </c>
      <c r="G102" s="77"/>
      <c r="H102" s="117">
        <v>0</v>
      </c>
      <c r="I102" s="94">
        <v>0</v>
      </c>
      <c r="J102" s="94"/>
    </row>
    <row r="103" spans="1:10">
      <c r="A103" s="8"/>
      <c r="B103" s="8"/>
      <c r="C103" s="5"/>
      <c r="D103" s="5">
        <v>4223</v>
      </c>
      <c r="E103" s="68" t="s">
        <v>179</v>
      </c>
      <c r="F103" s="94">
        <v>699</v>
      </c>
      <c r="G103" s="77"/>
      <c r="H103" s="117">
        <v>0</v>
      </c>
      <c r="I103" s="94">
        <f t="shared" si="29"/>
        <v>0</v>
      </c>
      <c r="J103" s="94"/>
    </row>
    <row r="104" spans="1:10">
      <c r="A104" s="8"/>
      <c r="B104" s="8"/>
      <c r="C104" s="5"/>
      <c r="D104" s="5">
        <v>4227</v>
      </c>
      <c r="E104" s="68" t="s">
        <v>137</v>
      </c>
      <c r="F104" s="94">
        <v>5056.1499999999996</v>
      </c>
      <c r="G104" s="77"/>
      <c r="H104" s="117">
        <v>0</v>
      </c>
      <c r="I104" s="94">
        <f t="shared" si="29"/>
        <v>0</v>
      </c>
      <c r="J104" s="94"/>
    </row>
    <row r="105" spans="1:10">
      <c r="A105" s="8"/>
      <c r="B105" s="8"/>
      <c r="C105" s="5">
        <v>424</v>
      </c>
      <c r="D105" s="5"/>
      <c r="E105" s="68" t="s">
        <v>138</v>
      </c>
      <c r="F105" s="59">
        <f>SUM(F106)</f>
        <v>139</v>
      </c>
      <c r="G105" s="77"/>
      <c r="H105" s="77">
        <f>SUM(H106)</f>
        <v>42.3</v>
      </c>
      <c r="I105" s="94">
        <f t="shared" si="29"/>
        <v>30.43165467625899</v>
      </c>
      <c r="J105" s="94"/>
    </row>
    <row r="106" spans="1:10">
      <c r="A106" s="8"/>
      <c r="B106" s="8"/>
      <c r="C106" s="5"/>
      <c r="D106" s="83">
        <v>4241</v>
      </c>
      <c r="E106" s="68" t="s">
        <v>139</v>
      </c>
      <c r="F106" s="94">
        <v>139</v>
      </c>
      <c r="G106" s="77"/>
      <c r="H106" s="117">
        <v>42.3</v>
      </c>
      <c r="I106" s="94">
        <f t="shared" si="29"/>
        <v>30.43165467625899</v>
      </c>
      <c r="J106" s="94"/>
    </row>
    <row r="107" spans="1:10" s="25" customFormat="1" ht="25.5">
      <c r="A107" s="4"/>
      <c r="B107" s="4">
        <v>45</v>
      </c>
      <c r="C107" s="18"/>
      <c r="D107" s="18"/>
      <c r="E107" s="69" t="s">
        <v>298</v>
      </c>
      <c r="F107" s="61">
        <f>SUM(F108,F112)</f>
        <v>0</v>
      </c>
      <c r="G107" s="78">
        <v>10000</v>
      </c>
      <c r="H107" s="78">
        <f>SUM(H108,H112)</f>
        <v>0</v>
      </c>
      <c r="I107" s="95">
        <v>0</v>
      </c>
      <c r="J107" s="95">
        <f t="shared" ref="J107" si="31">SUM(H107/G107*100)</f>
        <v>0</v>
      </c>
    </row>
    <row r="108" spans="1:10">
      <c r="A108" s="8"/>
      <c r="B108" s="8"/>
      <c r="C108" s="5">
        <v>451</v>
      </c>
      <c r="D108" s="5"/>
      <c r="E108" s="68" t="s">
        <v>299</v>
      </c>
      <c r="F108" s="59">
        <f>SUM(F109:F111)</f>
        <v>0</v>
      </c>
      <c r="G108" s="77"/>
      <c r="H108" s="77">
        <f>SUM(H109:H111)</f>
        <v>0</v>
      </c>
      <c r="I108" s="94">
        <v>0</v>
      </c>
      <c r="J108" s="94"/>
    </row>
    <row r="109" spans="1:10">
      <c r="A109" s="8"/>
      <c r="B109" s="8"/>
      <c r="C109" s="5"/>
      <c r="D109" s="5">
        <v>4511</v>
      </c>
      <c r="E109" s="68" t="s">
        <v>299</v>
      </c>
      <c r="F109" s="94">
        <v>0</v>
      </c>
      <c r="G109" s="77"/>
      <c r="H109" s="117">
        <v>0</v>
      </c>
      <c r="I109" s="94">
        <v>0</v>
      </c>
      <c r="J109" s="94"/>
    </row>
    <row r="111" spans="1:10" ht="15" customHeight="1">
      <c r="A111" s="122" t="s">
        <v>304</v>
      </c>
      <c r="F111" s="104"/>
      <c r="H111" s="168" t="s">
        <v>254</v>
      </c>
      <c r="I111" s="168"/>
    </row>
    <row r="112" spans="1:10">
      <c r="A112" s="121" t="s">
        <v>256</v>
      </c>
      <c r="H112" s="123" t="s">
        <v>255</v>
      </c>
    </row>
    <row r="113" spans="1:1" ht="15" customHeight="1">
      <c r="A113" s="120" t="s">
        <v>294</v>
      </c>
    </row>
  </sheetData>
  <mergeCells count="8">
    <mergeCell ref="A2:J2"/>
    <mergeCell ref="A4:J4"/>
    <mergeCell ref="A6:J6"/>
    <mergeCell ref="H111:I111"/>
    <mergeCell ref="A8:E8"/>
    <mergeCell ref="A9:E9"/>
    <mergeCell ref="A46:E46"/>
    <mergeCell ref="A47:E47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workbookViewId="0"/>
  </sheetViews>
  <sheetFormatPr defaultRowHeight="15"/>
  <cols>
    <col min="1" max="1" width="37.7109375" customWidth="1"/>
    <col min="2" max="2" width="25.28515625" style="116" customWidth="1"/>
    <col min="3" max="4" width="25.28515625" style="135" customWidth="1"/>
    <col min="5" max="6" width="15.7109375" style="151" customWidth="1"/>
  </cols>
  <sheetData>
    <row r="1" spans="1:6" ht="18">
      <c r="A1" s="14"/>
      <c r="B1" s="106"/>
      <c r="C1" s="132"/>
      <c r="D1" s="143"/>
      <c r="E1" s="147"/>
      <c r="F1" s="147"/>
    </row>
    <row r="2" spans="1:6" ht="15.75" customHeight="1">
      <c r="A2" s="179" t="s">
        <v>34</v>
      </c>
      <c r="B2" s="179"/>
      <c r="C2" s="179"/>
      <c r="D2" s="179"/>
      <c r="E2" s="179"/>
      <c r="F2" s="179"/>
    </row>
    <row r="3" spans="1:6" ht="18">
      <c r="A3" s="14"/>
      <c r="B3" s="106"/>
      <c r="C3" s="132"/>
      <c r="D3" s="143"/>
      <c r="E3" s="147"/>
      <c r="F3" s="147"/>
    </row>
    <row r="4" spans="1:6" ht="26.25">
      <c r="A4" s="28" t="s">
        <v>8</v>
      </c>
      <c r="B4" s="107" t="s">
        <v>262</v>
      </c>
      <c r="C4" s="133" t="s">
        <v>280</v>
      </c>
      <c r="D4" s="133" t="s">
        <v>282</v>
      </c>
      <c r="E4" s="148" t="s">
        <v>17</v>
      </c>
      <c r="F4" s="148" t="s">
        <v>44</v>
      </c>
    </row>
    <row r="5" spans="1:6">
      <c r="A5" s="28">
        <v>1</v>
      </c>
      <c r="B5" s="107">
        <v>2</v>
      </c>
      <c r="C5" s="133">
        <v>3</v>
      </c>
      <c r="D5" s="133">
        <v>4</v>
      </c>
      <c r="E5" s="148" t="s">
        <v>265</v>
      </c>
      <c r="F5" s="148" t="s">
        <v>266</v>
      </c>
    </row>
    <row r="6" spans="1:6">
      <c r="A6" s="4" t="s">
        <v>33</v>
      </c>
      <c r="B6" s="109">
        <f t="shared" ref="B6" si="0">SUM(B7,B9,B11,B16,B25)</f>
        <v>399710.60000000003</v>
      </c>
      <c r="C6" s="108">
        <f t="shared" ref="C6:D6" si="1">SUM(C7,C9,C11,C16,C25)</f>
        <v>987423.94000000006</v>
      </c>
      <c r="D6" s="108">
        <f t="shared" si="1"/>
        <v>442515.25</v>
      </c>
      <c r="E6" s="149">
        <f t="shared" ref="E6:E26" si="2">SUM(D6/B6*100)</f>
        <v>110.708910396672</v>
      </c>
      <c r="F6" s="149">
        <f t="shared" ref="F6:F11" si="3">SUM(D6/C6*100)</f>
        <v>44.815122671625723</v>
      </c>
    </row>
    <row r="7" spans="1:6">
      <c r="A7" s="4" t="s">
        <v>31</v>
      </c>
      <c r="B7" s="110">
        <f t="shared" ref="B7:D7" si="4">SUM(B8)</f>
        <v>8690.19</v>
      </c>
      <c r="C7" s="113">
        <f t="shared" si="4"/>
        <v>28368.15</v>
      </c>
      <c r="D7" s="113">
        <f t="shared" si="4"/>
        <v>14016.5</v>
      </c>
      <c r="E7" s="149">
        <f t="shared" si="2"/>
        <v>161.29106498246873</v>
      </c>
      <c r="F7" s="149">
        <f t="shared" si="3"/>
        <v>49.409284708378934</v>
      </c>
    </row>
    <row r="8" spans="1:6">
      <c r="A8" s="71" t="s">
        <v>181</v>
      </c>
      <c r="B8" s="59">
        <v>8690.19</v>
      </c>
      <c r="C8" s="77">
        <v>28368.15</v>
      </c>
      <c r="D8" s="77">
        <v>14016.5</v>
      </c>
      <c r="E8" s="150">
        <f t="shared" si="2"/>
        <v>161.29106498246873</v>
      </c>
      <c r="F8" s="150">
        <f t="shared" si="3"/>
        <v>49.409284708378934</v>
      </c>
    </row>
    <row r="9" spans="1:6">
      <c r="A9" s="72" t="s">
        <v>29</v>
      </c>
      <c r="B9" s="61">
        <f t="shared" ref="B9:D9" si="5">SUM(B10)</f>
        <v>209.04</v>
      </c>
      <c r="C9" s="78">
        <f t="shared" si="5"/>
        <v>2358.58</v>
      </c>
      <c r="D9" s="78">
        <f t="shared" si="5"/>
        <v>735.02</v>
      </c>
      <c r="E9" s="149">
        <f t="shared" si="2"/>
        <v>351.61691542288554</v>
      </c>
      <c r="F9" s="149">
        <f t="shared" si="3"/>
        <v>31.163666273774897</v>
      </c>
    </row>
    <row r="10" spans="1:6">
      <c r="A10" s="10" t="s">
        <v>182</v>
      </c>
      <c r="B10" s="59">
        <v>209.04</v>
      </c>
      <c r="C10" s="77">
        <v>2358.58</v>
      </c>
      <c r="D10" s="77">
        <v>735.02</v>
      </c>
      <c r="E10" s="150">
        <f t="shared" si="2"/>
        <v>351.61691542288554</v>
      </c>
      <c r="F10" s="150">
        <f t="shared" si="3"/>
        <v>31.163666273774897</v>
      </c>
    </row>
    <row r="11" spans="1:6">
      <c r="A11" s="73" t="s">
        <v>183</v>
      </c>
      <c r="B11" s="75">
        <f t="shared" ref="B11" si="6">SUM(B12:B15)</f>
        <v>42929.990000000005</v>
      </c>
      <c r="C11" s="79">
        <f t="shared" ref="C11:D11" si="7">SUM(C12:C15)</f>
        <v>93119.25</v>
      </c>
      <c r="D11" s="79">
        <f t="shared" si="7"/>
        <v>45348.53</v>
      </c>
      <c r="E11" s="149">
        <f t="shared" si="2"/>
        <v>105.63368405163848</v>
      </c>
      <c r="F11" s="149">
        <f t="shared" si="3"/>
        <v>48.699414997436079</v>
      </c>
    </row>
    <row r="12" spans="1:6" ht="25.5">
      <c r="A12" s="10" t="s">
        <v>184</v>
      </c>
      <c r="B12" s="76">
        <v>13704</v>
      </c>
      <c r="C12" s="80">
        <v>27044.62</v>
      </c>
      <c r="D12" s="80">
        <v>12806.06</v>
      </c>
      <c r="E12" s="150">
        <f t="shared" si="2"/>
        <v>93.447606538237011</v>
      </c>
      <c r="F12" s="150">
        <f t="shared" ref="F12:F14" si="8">SUM(D12/C12*100)</f>
        <v>47.351598950179365</v>
      </c>
    </row>
    <row r="13" spans="1:6" ht="25.5">
      <c r="A13" s="10" t="s">
        <v>185</v>
      </c>
      <c r="B13" s="76">
        <v>29225.99</v>
      </c>
      <c r="C13" s="80">
        <v>56074.63</v>
      </c>
      <c r="D13" s="80">
        <v>32542.47</v>
      </c>
      <c r="E13" s="150">
        <f t="shared" si="2"/>
        <v>111.34770798183398</v>
      </c>
      <c r="F13" s="150">
        <f t="shared" si="8"/>
        <v>58.034212619860362</v>
      </c>
    </row>
    <row r="14" spans="1:6" ht="25.5">
      <c r="A14" s="10" t="s">
        <v>250</v>
      </c>
      <c r="B14" s="76">
        <v>0</v>
      </c>
      <c r="C14" s="80">
        <v>10000</v>
      </c>
      <c r="D14" s="80">
        <v>0</v>
      </c>
      <c r="E14" s="150">
        <v>0</v>
      </c>
      <c r="F14" s="150">
        <f t="shared" si="8"/>
        <v>0</v>
      </c>
    </row>
    <row r="15" spans="1:6" ht="25.5">
      <c r="A15" s="10" t="s">
        <v>186</v>
      </c>
      <c r="B15" s="76">
        <v>0</v>
      </c>
      <c r="C15" s="80">
        <v>0</v>
      </c>
      <c r="D15" s="80">
        <v>0</v>
      </c>
      <c r="E15" s="150">
        <v>0</v>
      </c>
      <c r="F15" s="150">
        <v>0</v>
      </c>
    </row>
    <row r="16" spans="1:6">
      <c r="A16" s="74" t="s">
        <v>187</v>
      </c>
      <c r="B16" s="75">
        <f t="shared" ref="B16" si="9">SUM(B17:B24)</f>
        <v>346620.38</v>
      </c>
      <c r="C16" s="79">
        <f t="shared" ref="C16:D16" si="10">SUM(C17:C24)</f>
        <v>862041.96000000008</v>
      </c>
      <c r="D16" s="79">
        <f t="shared" si="10"/>
        <v>380931.7</v>
      </c>
      <c r="E16" s="149">
        <f t="shared" si="2"/>
        <v>109.8988178363892</v>
      </c>
      <c r="F16" s="149">
        <f>SUM(D16/C16*100)</f>
        <v>44.189461496746631</v>
      </c>
    </row>
    <row r="17" spans="1:6">
      <c r="A17" s="71" t="s">
        <v>188</v>
      </c>
      <c r="B17" s="76">
        <v>0</v>
      </c>
      <c r="C17" s="80">
        <v>0</v>
      </c>
      <c r="D17" s="80">
        <v>0</v>
      </c>
      <c r="E17" s="150">
        <v>0</v>
      </c>
      <c r="F17" s="150">
        <v>0</v>
      </c>
    </row>
    <row r="18" spans="1:6" ht="25.5">
      <c r="A18" s="10" t="s">
        <v>268</v>
      </c>
      <c r="B18" s="111">
        <v>4165</v>
      </c>
      <c r="C18" s="111">
        <v>0</v>
      </c>
      <c r="D18" s="111">
        <v>0</v>
      </c>
      <c r="E18" s="150">
        <v>0</v>
      </c>
      <c r="F18" s="150">
        <v>0</v>
      </c>
    </row>
    <row r="19" spans="1:6">
      <c r="A19" s="10" t="s">
        <v>189</v>
      </c>
      <c r="B19" s="111">
        <v>0</v>
      </c>
      <c r="C19" s="111">
        <v>0</v>
      </c>
      <c r="D19" s="111">
        <v>0</v>
      </c>
      <c r="E19" s="150">
        <v>0</v>
      </c>
      <c r="F19" s="150">
        <v>0</v>
      </c>
    </row>
    <row r="20" spans="1:6" ht="25.5">
      <c r="A20" s="10" t="s">
        <v>190</v>
      </c>
      <c r="B20" s="111">
        <v>230</v>
      </c>
      <c r="C20" s="111">
        <v>434.99</v>
      </c>
      <c r="D20" s="111">
        <v>349.67</v>
      </c>
      <c r="E20" s="150">
        <f t="shared" si="2"/>
        <v>152.03043478260869</v>
      </c>
      <c r="F20" s="150">
        <f t="shared" ref="F20:F23" si="11">SUM(D20/C20*100)</f>
        <v>80.385755994390678</v>
      </c>
    </row>
    <row r="21" spans="1:6" ht="25.5">
      <c r="A21" s="71" t="s">
        <v>191</v>
      </c>
      <c r="B21" s="112">
        <v>339191.35</v>
      </c>
      <c r="C21" s="112">
        <v>858468.54</v>
      </c>
      <c r="D21" s="112">
        <v>377523.03</v>
      </c>
      <c r="E21" s="150">
        <f t="shared" si="2"/>
        <v>111.30090139385926</v>
      </c>
      <c r="F21" s="150">
        <f t="shared" si="11"/>
        <v>43.976338375777871</v>
      </c>
    </row>
    <row r="22" spans="1:6" ht="38.25">
      <c r="A22" s="71" t="s">
        <v>192</v>
      </c>
      <c r="B22" s="112">
        <v>380.03</v>
      </c>
      <c r="C22" s="112">
        <v>380.03</v>
      </c>
      <c r="D22" s="112">
        <v>405</v>
      </c>
      <c r="E22" s="150">
        <f t="shared" si="2"/>
        <v>106.57053390521803</v>
      </c>
      <c r="F22" s="150">
        <f t="shared" si="11"/>
        <v>106.57053390521803</v>
      </c>
    </row>
    <row r="23" spans="1:6">
      <c r="A23" s="10" t="s">
        <v>193</v>
      </c>
      <c r="B23" s="111">
        <v>2654</v>
      </c>
      <c r="C23" s="112">
        <v>2654</v>
      </c>
      <c r="D23" s="111">
        <v>2654</v>
      </c>
      <c r="E23" s="150">
        <f t="shared" si="2"/>
        <v>100</v>
      </c>
      <c r="F23" s="150">
        <f t="shared" si="11"/>
        <v>100</v>
      </c>
    </row>
    <row r="24" spans="1:6" ht="25.5">
      <c r="A24" s="10" t="s">
        <v>194</v>
      </c>
      <c r="B24" s="111">
        <v>0</v>
      </c>
      <c r="C24" s="111">
        <v>104.4</v>
      </c>
      <c r="D24" s="111">
        <v>0</v>
      </c>
      <c r="E24" s="150">
        <v>0</v>
      </c>
      <c r="F24" s="150">
        <v>0</v>
      </c>
    </row>
    <row r="25" spans="1:6">
      <c r="A25" s="74" t="s">
        <v>195</v>
      </c>
      <c r="B25" s="75">
        <f t="shared" ref="B25:D25" si="12">SUM(B26)</f>
        <v>1261</v>
      </c>
      <c r="C25" s="79">
        <f t="shared" si="12"/>
        <v>1536</v>
      </c>
      <c r="D25" s="79">
        <f t="shared" si="12"/>
        <v>1483.5</v>
      </c>
      <c r="E25" s="149">
        <f t="shared" si="2"/>
        <v>117.64472640761301</v>
      </c>
      <c r="F25" s="149">
        <f>SUM(D25/C25*100)</f>
        <v>96.58203125</v>
      </c>
    </row>
    <row r="26" spans="1:6">
      <c r="A26" s="10" t="s">
        <v>196</v>
      </c>
      <c r="B26" s="76">
        <v>1261</v>
      </c>
      <c r="C26" s="80">
        <v>1536</v>
      </c>
      <c r="D26" s="80">
        <v>1483.5</v>
      </c>
      <c r="E26" s="150">
        <f t="shared" si="2"/>
        <v>117.64472640761301</v>
      </c>
      <c r="F26" s="150">
        <f>SUM(D26/C26*100)</f>
        <v>96.58203125</v>
      </c>
    </row>
    <row r="27" spans="1:6">
      <c r="A27" s="23"/>
      <c r="B27" s="115"/>
      <c r="C27" s="134"/>
      <c r="D27" s="144"/>
      <c r="E27" s="150"/>
      <c r="F27" s="150"/>
    </row>
    <row r="28" spans="1:6" ht="15.75" customHeight="1">
      <c r="A28" s="4" t="s">
        <v>32</v>
      </c>
      <c r="B28" s="108">
        <f t="shared" ref="B28:D28" si="13">SUM(B29,B31,B33,B38,B47)</f>
        <v>397266.18000000005</v>
      </c>
      <c r="C28" s="108">
        <f>SUM(C29,C31,C33,C38,C47)</f>
        <v>987423.94000000006</v>
      </c>
      <c r="D28" s="108">
        <f t="shared" si="13"/>
        <v>497737.66</v>
      </c>
      <c r="E28" s="149">
        <f t="shared" ref="E28:E48" si="14">SUM(D28/B28*100)</f>
        <v>125.29072069512685</v>
      </c>
      <c r="F28" s="149">
        <f t="shared" ref="F28:F33" si="15">SUM(D28/C28*100)</f>
        <v>50.407696212024177</v>
      </c>
    </row>
    <row r="29" spans="1:6" ht="15.75" customHeight="1">
      <c r="A29" s="72" t="s">
        <v>31</v>
      </c>
      <c r="B29" s="113">
        <f t="shared" ref="B29:D29" si="16">SUM(B30)</f>
        <v>8690.19</v>
      </c>
      <c r="C29" s="113">
        <f>SUM(C30)</f>
        <v>28368.15</v>
      </c>
      <c r="D29" s="113">
        <f t="shared" si="16"/>
        <v>15536.55</v>
      </c>
      <c r="E29" s="149">
        <f t="shared" si="14"/>
        <v>178.78262730734309</v>
      </c>
      <c r="F29" s="149">
        <f t="shared" si="15"/>
        <v>54.767582658721125</v>
      </c>
    </row>
    <row r="30" spans="1:6">
      <c r="A30" s="71" t="s">
        <v>181</v>
      </c>
      <c r="B30" s="77">
        <v>8690.19</v>
      </c>
      <c r="C30" s="77">
        <v>28368.15</v>
      </c>
      <c r="D30" s="77">
        <v>15536.55</v>
      </c>
      <c r="E30" s="150">
        <f t="shared" si="14"/>
        <v>178.78262730734309</v>
      </c>
      <c r="F30" s="150">
        <f t="shared" si="15"/>
        <v>54.767582658721125</v>
      </c>
    </row>
    <row r="31" spans="1:6">
      <c r="A31" s="72" t="s">
        <v>29</v>
      </c>
      <c r="B31" s="78">
        <f t="shared" ref="B31:D31" si="17">SUM(B32)</f>
        <v>78.97</v>
      </c>
      <c r="C31" s="78">
        <f>SUM(C32)</f>
        <v>2358.58</v>
      </c>
      <c r="D31" s="78">
        <f t="shared" si="17"/>
        <v>235.02</v>
      </c>
      <c r="E31" s="149">
        <f t="shared" si="14"/>
        <v>297.60668608332281</v>
      </c>
      <c r="F31" s="149">
        <f t="shared" si="15"/>
        <v>9.9644701472920154</v>
      </c>
    </row>
    <row r="32" spans="1:6">
      <c r="A32" s="10" t="s">
        <v>182</v>
      </c>
      <c r="B32" s="77">
        <v>78.97</v>
      </c>
      <c r="C32" s="77">
        <v>2358.58</v>
      </c>
      <c r="D32" s="77">
        <v>235.02</v>
      </c>
      <c r="E32" s="150">
        <f t="shared" si="14"/>
        <v>297.60668608332281</v>
      </c>
      <c r="F32" s="150">
        <f t="shared" si="15"/>
        <v>9.9644701472920154</v>
      </c>
    </row>
    <row r="33" spans="1:6">
      <c r="A33" s="73" t="s">
        <v>183</v>
      </c>
      <c r="B33" s="79">
        <f t="shared" ref="B33:D33" si="18">SUM(B34:B37)</f>
        <v>41255.31</v>
      </c>
      <c r="C33" s="79">
        <f>SUM(C34:C37)</f>
        <v>93119.25</v>
      </c>
      <c r="D33" s="79">
        <f t="shared" si="18"/>
        <v>40321.160000000003</v>
      </c>
      <c r="E33" s="149">
        <f t="shared" si="14"/>
        <v>97.735685418434642</v>
      </c>
      <c r="F33" s="149">
        <f t="shared" si="15"/>
        <v>43.3005635247277</v>
      </c>
    </row>
    <row r="34" spans="1:6" ht="25.5">
      <c r="A34" s="10" t="s">
        <v>184</v>
      </c>
      <c r="B34" s="80">
        <v>11936.63</v>
      </c>
      <c r="C34" s="80">
        <v>27044.62</v>
      </c>
      <c r="D34" s="80">
        <v>4885.9399999999996</v>
      </c>
      <c r="E34" s="150">
        <f t="shared" si="14"/>
        <v>40.932323444724346</v>
      </c>
      <c r="F34" s="150">
        <f t="shared" ref="F34:F36" si="19">SUM(D34/C34*100)</f>
        <v>18.066217976070657</v>
      </c>
    </row>
    <row r="35" spans="1:6" ht="25.5">
      <c r="A35" s="10" t="s">
        <v>185</v>
      </c>
      <c r="B35" s="80">
        <v>29318.68</v>
      </c>
      <c r="C35" s="80">
        <v>56074.63</v>
      </c>
      <c r="D35" s="80">
        <v>35435.22</v>
      </c>
      <c r="E35" s="150">
        <f t="shared" si="14"/>
        <v>120.86226255752305</v>
      </c>
      <c r="F35" s="150">
        <f t="shared" si="19"/>
        <v>63.192962664220886</v>
      </c>
    </row>
    <row r="36" spans="1:6" ht="25.5">
      <c r="A36" s="10" t="s">
        <v>250</v>
      </c>
      <c r="B36" s="80">
        <v>0</v>
      </c>
      <c r="C36" s="80">
        <v>10000</v>
      </c>
      <c r="D36" s="80">
        <v>0</v>
      </c>
      <c r="E36" s="150">
        <v>0</v>
      </c>
      <c r="F36" s="150">
        <f t="shared" si="19"/>
        <v>0</v>
      </c>
    </row>
    <row r="37" spans="1:6" ht="25.5">
      <c r="A37" s="10" t="s">
        <v>186</v>
      </c>
      <c r="B37" s="80">
        <v>0</v>
      </c>
      <c r="C37" s="80">
        <v>0</v>
      </c>
      <c r="D37" s="80">
        <v>0</v>
      </c>
      <c r="E37" s="150">
        <v>0</v>
      </c>
      <c r="F37" s="150">
        <v>0</v>
      </c>
    </row>
    <row r="38" spans="1:6">
      <c r="A38" s="74" t="s">
        <v>187</v>
      </c>
      <c r="B38" s="79">
        <f t="shared" ref="B38:D38" si="20">SUM(B39:B46)</f>
        <v>345980.71</v>
      </c>
      <c r="C38" s="79">
        <f>SUM(C39:C46)</f>
        <v>862041.96000000008</v>
      </c>
      <c r="D38" s="79">
        <f t="shared" si="20"/>
        <v>440161.43</v>
      </c>
      <c r="E38" s="149">
        <f t="shared" si="14"/>
        <v>127.22137890288738</v>
      </c>
      <c r="F38" s="149">
        <f>SUM(D38/C38*100)</f>
        <v>51.060325416178109</v>
      </c>
    </row>
    <row r="39" spans="1:6">
      <c r="A39" s="71" t="s">
        <v>188</v>
      </c>
      <c r="B39" s="80">
        <v>0</v>
      </c>
      <c r="C39" s="80">
        <v>0</v>
      </c>
      <c r="D39" s="80">
        <v>0</v>
      </c>
      <c r="E39" s="150">
        <v>0</v>
      </c>
      <c r="F39" s="150">
        <v>0</v>
      </c>
    </row>
    <row r="40" spans="1:6" ht="25.5">
      <c r="A40" s="10" t="s">
        <v>268</v>
      </c>
      <c r="B40" s="111">
        <v>0</v>
      </c>
      <c r="C40" s="111">
        <v>0</v>
      </c>
      <c r="D40" s="111">
        <v>0</v>
      </c>
      <c r="E40" s="150">
        <v>0</v>
      </c>
      <c r="F40" s="150">
        <v>0</v>
      </c>
    </row>
    <row r="41" spans="1:6">
      <c r="A41" s="10" t="s">
        <v>189</v>
      </c>
      <c r="B41" s="111">
        <v>0</v>
      </c>
      <c r="C41" s="111">
        <v>0</v>
      </c>
      <c r="D41" s="111">
        <v>0</v>
      </c>
      <c r="E41" s="150">
        <v>0</v>
      </c>
      <c r="F41" s="150">
        <v>0</v>
      </c>
    </row>
    <row r="42" spans="1:6" ht="25.5">
      <c r="A42" s="10" t="s">
        <v>190</v>
      </c>
      <c r="B42" s="111">
        <v>164.99</v>
      </c>
      <c r="C42" s="111">
        <v>434.99</v>
      </c>
      <c r="D42" s="111">
        <v>104.67</v>
      </c>
      <c r="E42" s="150">
        <f t="shared" si="14"/>
        <v>63.440208497484697</v>
      </c>
      <c r="F42" s="150">
        <f t="shared" ref="F42:F45" si="21">SUM(D42/C42*100)</f>
        <v>24.062622129244353</v>
      </c>
    </row>
    <row r="43" spans="1:6" ht="25.5">
      <c r="A43" s="71" t="s">
        <v>191</v>
      </c>
      <c r="B43" s="112">
        <v>342781.69</v>
      </c>
      <c r="C43" s="112">
        <v>858468.54</v>
      </c>
      <c r="D43" s="112">
        <v>436997.76</v>
      </c>
      <c r="E43" s="150">
        <f t="shared" si="14"/>
        <v>127.48573589213589</v>
      </c>
      <c r="F43" s="150">
        <f t="shared" si="21"/>
        <v>50.904341817814313</v>
      </c>
    </row>
    <row r="44" spans="1:6" ht="38.25">
      <c r="A44" s="71" t="s">
        <v>192</v>
      </c>
      <c r="B44" s="112">
        <v>380.03</v>
      </c>
      <c r="C44" s="112">
        <v>380.03</v>
      </c>
      <c r="D44" s="112">
        <v>405</v>
      </c>
      <c r="E44" s="150">
        <f t="shared" si="14"/>
        <v>106.57053390521803</v>
      </c>
      <c r="F44" s="150">
        <f t="shared" si="21"/>
        <v>106.57053390521803</v>
      </c>
    </row>
    <row r="45" spans="1:6">
      <c r="A45" s="10" t="s">
        <v>193</v>
      </c>
      <c r="B45" s="111">
        <v>2654</v>
      </c>
      <c r="C45" s="112">
        <v>2654</v>
      </c>
      <c r="D45" s="111">
        <v>2654</v>
      </c>
      <c r="E45" s="150">
        <f t="shared" si="14"/>
        <v>100</v>
      </c>
      <c r="F45" s="150">
        <f t="shared" si="21"/>
        <v>100</v>
      </c>
    </row>
    <row r="46" spans="1:6" ht="25.5">
      <c r="A46" s="10" t="s">
        <v>194</v>
      </c>
      <c r="B46" s="111">
        <v>0</v>
      </c>
      <c r="C46" s="111">
        <v>104.4</v>
      </c>
      <c r="D46" s="111">
        <v>0</v>
      </c>
      <c r="E46" s="150">
        <v>0</v>
      </c>
      <c r="F46" s="150">
        <v>0</v>
      </c>
    </row>
    <row r="47" spans="1:6">
      <c r="A47" s="74" t="s">
        <v>195</v>
      </c>
      <c r="B47" s="79">
        <f t="shared" ref="B47:D47" si="22">SUM(B48)</f>
        <v>1261</v>
      </c>
      <c r="C47" s="79">
        <f>SUM(C48)</f>
        <v>1536</v>
      </c>
      <c r="D47" s="79">
        <f t="shared" si="22"/>
        <v>1483.5</v>
      </c>
      <c r="E47" s="149">
        <f t="shared" si="14"/>
        <v>117.64472640761301</v>
      </c>
      <c r="F47" s="149">
        <f>SUM(D47/C47*100)</f>
        <v>96.58203125</v>
      </c>
    </row>
    <row r="48" spans="1:6">
      <c r="A48" s="10" t="s">
        <v>196</v>
      </c>
      <c r="B48" s="80">
        <v>1261</v>
      </c>
      <c r="C48" s="80">
        <v>1536</v>
      </c>
      <c r="D48" s="80">
        <v>1483.5</v>
      </c>
      <c r="E48" s="150">
        <f t="shared" si="14"/>
        <v>117.64472640761301</v>
      </c>
      <c r="F48" s="150">
        <f>SUM(D48/C48*100)</f>
        <v>96.58203125</v>
      </c>
    </row>
    <row r="50" spans="1:5" ht="15" customHeight="1">
      <c r="A50" s="122" t="s">
        <v>304</v>
      </c>
      <c r="D50" s="183" t="s">
        <v>254</v>
      </c>
      <c r="E50" s="183"/>
    </row>
    <row r="51" spans="1:5">
      <c r="A51" s="121" t="s">
        <v>257</v>
      </c>
      <c r="B51" s="114"/>
      <c r="D51" s="131" t="s">
        <v>255</v>
      </c>
    </row>
    <row r="52" spans="1:5" ht="15" customHeight="1">
      <c r="A52" s="120" t="s">
        <v>294</v>
      </c>
    </row>
  </sheetData>
  <mergeCells count="2">
    <mergeCell ref="A2:F2"/>
    <mergeCell ref="D50:E50"/>
  </mergeCells>
  <pageMargins left="0.7" right="0.7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A11" sqref="A11"/>
    </sheetView>
  </sheetViews>
  <sheetFormatPr defaultRowHeight="15"/>
  <cols>
    <col min="1" max="1" width="37.7109375" customWidth="1"/>
    <col min="2" max="4" width="25.28515625" customWidth="1"/>
    <col min="5" max="6" width="15.7109375" customWidth="1"/>
  </cols>
  <sheetData>
    <row r="1" spans="1:6" ht="18">
      <c r="A1" s="14"/>
      <c r="B1" s="14"/>
      <c r="C1" s="14"/>
      <c r="D1" s="3"/>
      <c r="E1" s="3"/>
      <c r="F1" s="3"/>
    </row>
    <row r="2" spans="1:6" ht="15.75" customHeight="1">
      <c r="A2" s="179" t="s">
        <v>43</v>
      </c>
      <c r="B2" s="179"/>
      <c r="C2" s="179"/>
      <c r="D2" s="179"/>
      <c r="E2" s="179"/>
      <c r="F2" s="179"/>
    </row>
    <row r="3" spans="1:6" ht="18">
      <c r="A3" s="14"/>
      <c r="B3" s="14"/>
      <c r="C3" s="14"/>
      <c r="D3" s="3"/>
      <c r="E3" s="3"/>
      <c r="F3" s="3"/>
    </row>
    <row r="4" spans="1:6" ht="25.5">
      <c r="A4" s="28" t="s">
        <v>8</v>
      </c>
      <c r="B4" s="28" t="s">
        <v>264</v>
      </c>
      <c r="C4" s="28" t="s">
        <v>280</v>
      </c>
      <c r="D4" s="28" t="s">
        <v>295</v>
      </c>
      <c r="E4" s="28" t="s">
        <v>17</v>
      </c>
      <c r="F4" s="28" t="s">
        <v>44</v>
      </c>
    </row>
    <row r="5" spans="1:6">
      <c r="A5" s="28">
        <v>1</v>
      </c>
      <c r="B5" s="28">
        <v>2</v>
      </c>
      <c r="C5" s="28">
        <v>3</v>
      </c>
      <c r="D5" s="28">
        <v>4</v>
      </c>
      <c r="E5" s="28" t="s">
        <v>265</v>
      </c>
      <c r="F5" s="28" t="s">
        <v>266</v>
      </c>
    </row>
    <row r="6" spans="1:6" ht="15.75" customHeight="1">
      <c r="A6" s="73" t="s">
        <v>9</v>
      </c>
      <c r="B6" s="95">
        <v>397266.18</v>
      </c>
      <c r="C6" s="78">
        <v>987423.94</v>
      </c>
      <c r="D6" s="95">
        <v>497737.66</v>
      </c>
      <c r="E6" s="95">
        <f>SUM(D6/B6*100)</f>
        <v>125.29072069512688</v>
      </c>
      <c r="F6" s="95">
        <f>SUM(D6/C6*100)</f>
        <v>50.407696212024192</v>
      </c>
    </row>
    <row r="7" spans="1:6" ht="15.75" customHeight="1">
      <c r="A7" s="73" t="s">
        <v>197</v>
      </c>
      <c r="B7" s="95">
        <v>397266.18</v>
      </c>
      <c r="C7" s="78">
        <v>987423.94</v>
      </c>
      <c r="D7" s="95">
        <v>497737.66</v>
      </c>
      <c r="E7" s="95">
        <f>SUM(D7/B7*100)</f>
        <v>125.29072069512688</v>
      </c>
      <c r="F7" s="95">
        <f t="shared" ref="F7:F9" si="0">SUM(D7/C7*100)</f>
        <v>50.407696212024192</v>
      </c>
    </row>
    <row r="8" spans="1:6">
      <c r="A8" s="10" t="s">
        <v>198</v>
      </c>
      <c r="B8" s="94">
        <v>397266.18</v>
      </c>
      <c r="C8" s="77">
        <v>987423.94</v>
      </c>
      <c r="D8" s="94">
        <v>497737.66</v>
      </c>
      <c r="E8" s="94">
        <f>SUM(D8/B8*100)</f>
        <v>125.29072069512688</v>
      </c>
      <c r="F8" s="94">
        <f t="shared" si="0"/>
        <v>50.407696212024192</v>
      </c>
    </row>
    <row r="9" spans="1:6">
      <c r="A9" s="9" t="s">
        <v>199</v>
      </c>
      <c r="B9" s="94">
        <v>397266.18</v>
      </c>
      <c r="C9" s="77">
        <v>987423.94</v>
      </c>
      <c r="D9" s="94">
        <v>497737.66</v>
      </c>
      <c r="E9" s="94">
        <f>SUM(D9/B9*100)</f>
        <v>125.29072069512688</v>
      </c>
      <c r="F9" s="94">
        <f t="shared" si="0"/>
        <v>50.407696212024192</v>
      </c>
    </row>
    <row r="11" spans="1:6" ht="15" customHeight="1">
      <c r="A11" s="122" t="s">
        <v>304</v>
      </c>
      <c r="D11" s="168" t="s">
        <v>254</v>
      </c>
      <c r="E11" s="168"/>
    </row>
    <row r="12" spans="1:6">
      <c r="A12" s="121" t="s">
        <v>258</v>
      </c>
      <c r="D12" s="96" t="s">
        <v>255</v>
      </c>
    </row>
    <row r="13" spans="1:6" ht="15" customHeight="1">
      <c r="A13" s="120" t="s">
        <v>294</v>
      </c>
    </row>
  </sheetData>
  <mergeCells count="2">
    <mergeCell ref="A2:F2"/>
    <mergeCell ref="D11:E11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8"/>
  <sheetViews>
    <sheetView workbookViewId="0">
      <selection activeCell="G25" sqref="G25"/>
    </sheetView>
  </sheetViews>
  <sheetFormatPr defaultRowHeight="1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8" width="25.28515625" customWidth="1"/>
    <col min="9" max="10" width="15.7109375" customWidth="1"/>
  </cols>
  <sheetData>
    <row r="1" spans="1:10" ht="18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>
      <c r="A2" s="179" t="s">
        <v>59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15.75" customHeight="1">
      <c r="A3" s="179" t="s">
        <v>35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8">
      <c r="A4" s="14"/>
      <c r="B4" s="14"/>
      <c r="C4" s="14"/>
      <c r="D4" s="14"/>
      <c r="E4" s="14"/>
      <c r="F4" s="14"/>
      <c r="G4" s="14"/>
      <c r="H4" s="3"/>
      <c r="I4" s="3"/>
      <c r="J4" s="3"/>
    </row>
    <row r="5" spans="1:10" ht="25.5" customHeight="1">
      <c r="A5" s="180" t="s">
        <v>8</v>
      </c>
      <c r="B5" s="181"/>
      <c r="C5" s="181"/>
      <c r="D5" s="181"/>
      <c r="E5" s="182"/>
      <c r="F5" s="30" t="s">
        <v>262</v>
      </c>
      <c r="G5" s="28" t="s">
        <v>280</v>
      </c>
      <c r="H5" s="30" t="s">
        <v>282</v>
      </c>
      <c r="I5" s="30" t="s">
        <v>17</v>
      </c>
      <c r="J5" s="30" t="s">
        <v>44</v>
      </c>
    </row>
    <row r="6" spans="1:10">
      <c r="A6" s="180">
        <v>1</v>
      </c>
      <c r="B6" s="181"/>
      <c r="C6" s="181"/>
      <c r="D6" s="181"/>
      <c r="E6" s="182"/>
      <c r="F6" s="30">
        <v>2</v>
      </c>
      <c r="G6" s="30">
        <v>3</v>
      </c>
      <c r="H6" s="30">
        <v>4</v>
      </c>
      <c r="I6" s="30" t="s">
        <v>265</v>
      </c>
      <c r="J6" s="30" t="s">
        <v>266</v>
      </c>
    </row>
    <row r="7" spans="1:10" ht="25.5">
      <c r="A7" s="4">
        <v>8</v>
      </c>
      <c r="B7" s="4"/>
      <c r="C7" s="4"/>
      <c r="D7" s="4"/>
      <c r="E7" s="4" t="s">
        <v>10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</row>
    <row r="8" spans="1:10">
      <c r="A8" s="4"/>
      <c r="B8" s="8">
        <v>84</v>
      </c>
      <c r="C8" s="8"/>
      <c r="D8" s="8"/>
      <c r="E8" s="8" t="s">
        <v>15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</row>
    <row r="9" spans="1:10" ht="51">
      <c r="A9" s="5"/>
      <c r="B9" s="5"/>
      <c r="C9" s="5">
        <v>841</v>
      </c>
      <c r="D9" s="5"/>
      <c r="E9" s="22" t="s">
        <v>36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1:10" ht="25.5">
      <c r="A10" s="5"/>
      <c r="B10" s="5"/>
      <c r="C10" s="5"/>
      <c r="D10" s="5">
        <v>8413</v>
      </c>
      <c r="E10" s="22" t="s">
        <v>37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1:10" ht="25.5">
      <c r="A11" s="6">
        <v>5</v>
      </c>
      <c r="B11" s="7"/>
      <c r="C11" s="7"/>
      <c r="D11" s="7"/>
      <c r="E11" s="16" t="s">
        <v>11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</row>
    <row r="12" spans="1:10" ht="25.5">
      <c r="A12" s="8"/>
      <c r="B12" s="8">
        <v>54</v>
      </c>
      <c r="C12" s="8"/>
      <c r="D12" s="8"/>
      <c r="E12" s="17" t="s">
        <v>16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</row>
    <row r="13" spans="1:10" ht="63.75">
      <c r="A13" s="8"/>
      <c r="B13" s="8"/>
      <c r="C13" s="8">
        <v>541</v>
      </c>
      <c r="D13" s="22"/>
      <c r="E13" s="22" t="s">
        <v>38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</row>
    <row r="14" spans="1:10" ht="38.25">
      <c r="A14" s="8"/>
      <c r="B14" s="8"/>
      <c r="C14" s="8"/>
      <c r="D14" s="22">
        <v>5413</v>
      </c>
      <c r="E14" s="22" t="s">
        <v>39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</row>
    <row r="16" spans="1:10" ht="15" customHeight="1">
      <c r="A16" s="122" t="s">
        <v>304</v>
      </c>
      <c r="H16" s="168" t="s">
        <v>254</v>
      </c>
      <c r="I16" s="168"/>
    </row>
    <row r="17" spans="1:8">
      <c r="A17" s="121" t="s">
        <v>259</v>
      </c>
      <c r="H17" s="96" t="s">
        <v>255</v>
      </c>
    </row>
    <row r="18" spans="1:8" ht="15" customHeight="1">
      <c r="A18" s="120" t="s">
        <v>294</v>
      </c>
    </row>
  </sheetData>
  <mergeCells count="5">
    <mergeCell ref="A5:E5"/>
    <mergeCell ref="A2:J2"/>
    <mergeCell ref="A3:J3"/>
    <mergeCell ref="A6:E6"/>
    <mergeCell ref="H16:I16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A18" sqref="A18"/>
    </sheetView>
  </sheetViews>
  <sheetFormatPr defaultRowHeight="15"/>
  <cols>
    <col min="1" max="1" width="37.7109375" customWidth="1"/>
    <col min="2" max="4" width="25.28515625" customWidth="1"/>
    <col min="5" max="6" width="15.7109375" customWidth="1"/>
  </cols>
  <sheetData>
    <row r="1" spans="1:6" ht="18">
      <c r="A1" s="14"/>
      <c r="B1" s="14"/>
      <c r="C1" s="14"/>
      <c r="D1" s="3"/>
      <c r="E1" s="3"/>
      <c r="F1" s="3"/>
    </row>
    <row r="2" spans="1:6" ht="15.75" customHeight="1">
      <c r="A2" s="179" t="s">
        <v>40</v>
      </c>
      <c r="B2" s="179"/>
      <c r="C2" s="179"/>
      <c r="D2" s="179"/>
      <c r="E2" s="179"/>
      <c r="F2" s="179"/>
    </row>
    <row r="3" spans="1:6" ht="18">
      <c r="A3" s="14"/>
      <c r="B3" s="14"/>
      <c r="C3" s="14"/>
      <c r="D3" s="3"/>
      <c r="E3" s="3"/>
      <c r="F3" s="3"/>
    </row>
    <row r="4" spans="1:6" ht="25.5">
      <c r="A4" s="28" t="s">
        <v>8</v>
      </c>
      <c r="B4" s="28" t="s">
        <v>262</v>
      </c>
      <c r="C4" s="28" t="s">
        <v>280</v>
      </c>
      <c r="D4" s="28" t="s">
        <v>282</v>
      </c>
      <c r="E4" s="28" t="s">
        <v>17</v>
      </c>
      <c r="F4" s="28" t="s">
        <v>44</v>
      </c>
    </row>
    <row r="5" spans="1:6">
      <c r="A5" s="28">
        <v>1</v>
      </c>
      <c r="B5" s="28">
        <v>2</v>
      </c>
      <c r="C5" s="28">
        <v>3</v>
      </c>
      <c r="D5" s="28">
        <v>4</v>
      </c>
      <c r="E5" s="28" t="s">
        <v>265</v>
      </c>
      <c r="F5" s="28" t="s">
        <v>266</v>
      </c>
    </row>
    <row r="6" spans="1:6">
      <c r="A6" s="4" t="s">
        <v>41</v>
      </c>
      <c r="B6" s="59">
        <v>0</v>
      </c>
      <c r="C6" s="59">
        <v>0</v>
      </c>
      <c r="D6" s="59">
        <v>0</v>
      </c>
      <c r="E6" s="59">
        <v>0</v>
      </c>
      <c r="F6" s="59">
        <v>0</v>
      </c>
    </row>
    <row r="7" spans="1:6">
      <c r="A7" s="4" t="s">
        <v>31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</row>
    <row r="8" spans="1:6">
      <c r="A8" s="24" t="s">
        <v>30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</row>
    <row r="9" spans="1:6">
      <c r="A9" s="4" t="s">
        <v>29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</row>
    <row r="10" spans="1:6">
      <c r="A10" s="23" t="s">
        <v>28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</row>
    <row r="11" spans="1:6">
      <c r="A11" s="23"/>
      <c r="B11" s="59"/>
      <c r="C11" s="59"/>
      <c r="D11" s="60"/>
      <c r="E11" s="21"/>
      <c r="F11" s="21"/>
    </row>
    <row r="12" spans="1:6" ht="15.75" customHeight="1">
      <c r="A12" s="4" t="s">
        <v>42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</row>
    <row r="13" spans="1:6" ht="15.75" customHeight="1">
      <c r="A13" s="4" t="s">
        <v>31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</row>
    <row r="14" spans="1:6">
      <c r="A14" s="24" t="s">
        <v>30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</row>
    <row r="15" spans="1:6">
      <c r="A15" s="4" t="s">
        <v>29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</row>
    <row r="16" spans="1:6">
      <c r="A16" s="23" t="s">
        <v>28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</row>
    <row r="18" spans="1:5" ht="15" customHeight="1">
      <c r="A18" s="122" t="s">
        <v>304</v>
      </c>
      <c r="D18" s="168" t="s">
        <v>254</v>
      </c>
      <c r="E18" s="168"/>
    </row>
    <row r="19" spans="1:5">
      <c r="A19" s="121" t="s">
        <v>260</v>
      </c>
      <c r="D19" s="96" t="s">
        <v>255</v>
      </c>
    </row>
    <row r="20" spans="1:5" ht="15" customHeight="1">
      <c r="A20" s="120" t="s">
        <v>294</v>
      </c>
    </row>
  </sheetData>
  <mergeCells count="2">
    <mergeCell ref="A2:F2"/>
    <mergeCell ref="D18:E18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70"/>
  <sheetViews>
    <sheetView workbookViewId="0"/>
  </sheetViews>
  <sheetFormatPr defaultRowHeight="15"/>
  <cols>
    <col min="1" max="1" width="7.42578125" bestFit="1" customWidth="1"/>
    <col min="2" max="2" width="8.42578125" bestFit="1" customWidth="1"/>
    <col min="3" max="3" width="15.28515625" customWidth="1"/>
    <col min="4" max="4" width="39.42578125" style="88" customWidth="1"/>
    <col min="5" max="6" width="25.28515625" style="124" customWidth="1"/>
    <col min="7" max="7" width="15.7109375" customWidth="1"/>
  </cols>
  <sheetData>
    <row r="1" spans="1:7" ht="18">
      <c r="A1" s="2"/>
      <c r="B1" s="2"/>
      <c r="C1" s="2"/>
      <c r="D1" s="14"/>
      <c r="E1" s="128"/>
      <c r="F1" s="128"/>
      <c r="G1" s="3"/>
    </row>
    <row r="2" spans="1:7" ht="18" customHeight="1">
      <c r="A2" s="179" t="s">
        <v>12</v>
      </c>
      <c r="B2" s="194"/>
      <c r="C2" s="194"/>
      <c r="D2" s="194"/>
      <c r="E2" s="194"/>
      <c r="F2" s="194"/>
      <c r="G2" s="194"/>
    </row>
    <row r="3" spans="1:7" ht="18">
      <c r="A3" s="2"/>
      <c r="B3" s="2"/>
      <c r="C3" s="2"/>
      <c r="D3" s="14"/>
      <c r="E3" s="128"/>
      <c r="F3" s="128"/>
      <c r="G3" s="3"/>
    </row>
    <row r="4" spans="1:7" ht="15.75">
      <c r="A4" s="195" t="s">
        <v>60</v>
      </c>
      <c r="B4" s="195"/>
      <c r="C4" s="195"/>
      <c r="D4" s="195"/>
      <c r="E4" s="195"/>
      <c r="F4" s="195"/>
      <c r="G4" s="195"/>
    </row>
    <row r="5" spans="1:7" ht="18">
      <c r="A5" s="14"/>
      <c r="B5" s="14"/>
      <c r="C5" s="14"/>
      <c r="D5" s="14"/>
      <c r="E5" s="128"/>
      <c r="F5" s="128"/>
      <c r="G5" s="3"/>
    </row>
    <row r="6" spans="1:7" ht="25.5">
      <c r="A6" s="180" t="s">
        <v>8</v>
      </c>
      <c r="B6" s="181"/>
      <c r="C6" s="181"/>
      <c r="D6" s="182"/>
      <c r="E6" s="129" t="s">
        <v>280</v>
      </c>
      <c r="F6" s="129" t="s">
        <v>281</v>
      </c>
      <c r="G6" s="28" t="s">
        <v>44</v>
      </c>
    </row>
    <row r="7" spans="1:7" s="20" customFormat="1" ht="15.75" customHeight="1">
      <c r="A7" s="196">
        <v>1</v>
      </c>
      <c r="B7" s="197"/>
      <c r="C7" s="197"/>
      <c r="D7" s="198"/>
      <c r="E7" s="130">
        <v>2</v>
      </c>
      <c r="F7" s="130">
        <v>3</v>
      </c>
      <c r="G7" s="29" t="s">
        <v>267</v>
      </c>
    </row>
    <row r="8" spans="1:7" s="31" customFormat="1" ht="30" customHeight="1">
      <c r="A8" s="199">
        <v>19896</v>
      </c>
      <c r="B8" s="200"/>
      <c r="C8" s="201"/>
      <c r="D8" s="70" t="s">
        <v>140</v>
      </c>
      <c r="E8" s="101">
        <f>SUM(E9,E81,E122,E137,E142,E147)</f>
        <v>987423.94000000006</v>
      </c>
      <c r="F8" s="101">
        <f>SUM(F9,F81,F122,F137,F142,F147)</f>
        <v>497737.65999999992</v>
      </c>
      <c r="G8" s="91">
        <f>SUM(F8/E8*100)</f>
        <v>50.407696212024177</v>
      </c>
    </row>
    <row r="9" spans="1:7" s="52" customFormat="1" ht="30" customHeight="1">
      <c r="A9" s="191" t="s">
        <v>200</v>
      </c>
      <c r="B9" s="192"/>
      <c r="C9" s="193"/>
      <c r="D9" s="81" t="s">
        <v>201</v>
      </c>
      <c r="E9" s="102">
        <f>SUM(E10,E33,E41,E73)</f>
        <v>939462.75</v>
      </c>
      <c r="F9" s="102">
        <f>SUM(F10,F33,F41,F73)</f>
        <v>477250.27999999997</v>
      </c>
      <c r="G9" s="92">
        <f>SUM(F9/E9*100)</f>
        <v>50.800340939542302</v>
      </c>
    </row>
    <row r="10" spans="1:7" s="52" customFormat="1" ht="30" customHeight="1">
      <c r="A10" s="191" t="s">
        <v>202</v>
      </c>
      <c r="B10" s="192"/>
      <c r="C10" s="193"/>
      <c r="D10" s="81" t="s">
        <v>203</v>
      </c>
      <c r="E10" s="102">
        <f>SUM(E12,E31)</f>
        <v>21648.959999999999</v>
      </c>
      <c r="F10" s="102">
        <f>SUM(F12,F31)</f>
        <v>12959.549999999997</v>
      </c>
      <c r="G10" s="92">
        <f>SUM(F10/E10*100)</f>
        <v>59.862228947718499</v>
      </c>
    </row>
    <row r="11" spans="1:7" s="52" customFormat="1" ht="30" customHeight="1">
      <c r="A11" s="184" t="s">
        <v>204</v>
      </c>
      <c r="B11" s="185"/>
      <c r="C11" s="186"/>
      <c r="D11" s="82" t="s">
        <v>205</v>
      </c>
      <c r="E11" s="102">
        <f>SUM(E12,E31)</f>
        <v>21648.959999999999</v>
      </c>
      <c r="F11" s="102">
        <f>SUM(F12,F31)</f>
        <v>12959.549999999997</v>
      </c>
      <c r="G11" s="90"/>
    </row>
    <row r="12" spans="1:7" s="52" customFormat="1" ht="30" customHeight="1">
      <c r="A12" s="53"/>
      <c r="B12" s="54">
        <v>32</v>
      </c>
      <c r="C12" s="55"/>
      <c r="D12" s="86" t="s">
        <v>141</v>
      </c>
      <c r="E12" s="102">
        <v>21108.959999999999</v>
      </c>
      <c r="F12" s="125">
        <f>SUM(F13:F30)</f>
        <v>12619.479999999998</v>
      </c>
      <c r="G12" s="92">
        <f>SUM(F12/E12*100)</f>
        <v>59.78257574034911</v>
      </c>
    </row>
    <row r="13" spans="1:7" s="31" customFormat="1" ht="30" customHeight="1">
      <c r="A13" s="187">
        <v>3211</v>
      </c>
      <c r="B13" s="188"/>
      <c r="C13" s="189"/>
      <c r="D13" s="87" t="s">
        <v>142</v>
      </c>
      <c r="E13" s="101"/>
      <c r="F13" s="126">
        <v>1922.24</v>
      </c>
      <c r="G13" s="89"/>
    </row>
    <row r="14" spans="1:7" s="31" customFormat="1" ht="30" customHeight="1">
      <c r="A14" s="187">
        <v>3213</v>
      </c>
      <c r="B14" s="188"/>
      <c r="C14" s="189"/>
      <c r="D14" s="87" t="s">
        <v>143</v>
      </c>
      <c r="E14" s="101"/>
      <c r="F14" s="126">
        <v>544.5</v>
      </c>
      <c r="G14" s="89"/>
    </row>
    <row r="15" spans="1:7" s="31" customFormat="1" ht="30" customHeight="1">
      <c r="A15" s="187">
        <v>3221</v>
      </c>
      <c r="B15" s="188"/>
      <c r="C15" s="189"/>
      <c r="D15" s="87" t="s">
        <v>144</v>
      </c>
      <c r="E15" s="101"/>
      <c r="F15" s="126">
        <v>3121.8</v>
      </c>
      <c r="G15" s="89"/>
    </row>
    <row r="16" spans="1:7" s="31" customFormat="1" ht="30" customHeight="1">
      <c r="A16" s="187">
        <v>3222</v>
      </c>
      <c r="B16" s="188"/>
      <c r="C16" s="189"/>
      <c r="D16" s="87" t="s">
        <v>145</v>
      </c>
      <c r="E16" s="101"/>
      <c r="F16" s="126">
        <v>0</v>
      </c>
      <c r="G16" s="89"/>
    </row>
    <row r="17" spans="1:7" s="31" customFormat="1" ht="30" customHeight="1">
      <c r="A17" s="187">
        <v>3224</v>
      </c>
      <c r="B17" s="188"/>
      <c r="C17" s="189"/>
      <c r="D17" s="87" t="s">
        <v>146</v>
      </c>
      <c r="E17" s="101"/>
      <c r="F17" s="126">
        <v>357.45</v>
      </c>
      <c r="G17" s="89"/>
    </row>
    <row r="18" spans="1:7" s="31" customFormat="1" ht="30" customHeight="1">
      <c r="A18" s="187">
        <v>3225</v>
      </c>
      <c r="B18" s="188"/>
      <c r="C18" s="189"/>
      <c r="D18" s="87" t="s">
        <v>147</v>
      </c>
      <c r="E18" s="101"/>
      <c r="F18" s="126">
        <v>653.30999999999995</v>
      </c>
      <c r="G18" s="89"/>
    </row>
    <row r="19" spans="1:7" s="31" customFormat="1" ht="30" customHeight="1">
      <c r="A19" s="187">
        <v>3227</v>
      </c>
      <c r="B19" s="188"/>
      <c r="C19" s="189"/>
      <c r="D19" s="87" t="s">
        <v>148</v>
      </c>
      <c r="E19" s="101"/>
      <c r="F19" s="126">
        <v>0</v>
      </c>
      <c r="G19" s="89"/>
    </row>
    <row r="20" spans="1:7" s="31" customFormat="1" ht="30" customHeight="1">
      <c r="A20" s="187">
        <v>3231</v>
      </c>
      <c r="B20" s="188"/>
      <c r="C20" s="189"/>
      <c r="D20" s="87" t="s">
        <v>149</v>
      </c>
      <c r="E20" s="101"/>
      <c r="F20" s="126">
        <v>333.43</v>
      </c>
      <c r="G20" s="89"/>
    </row>
    <row r="21" spans="1:7" s="31" customFormat="1" ht="30" customHeight="1">
      <c r="A21" s="187">
        <v>3232</v>
      </c>
      <c r="B21" s="188"/>
      <c r="C21" s="189"/>
      <c r="D21" s="87" t="s">
        <v>150</v>
      </c>
      <c r="E21" s="101"/>
      <c r="F21" s="126">
        <v>1623.98</v>
      </c>
      <c r="G21" s="89"/>
    </row>
    <row r="22" spans="1:7" s="31" customFormat="1" ht="30" customHeight="1">
      <c r="A22" s="190">
        <v>3234</v>
      </c>
      <c r="B22" s="190"/>
      <c r="C22" s="190"/>
      <c r="D22" s="87" t="s">
        <v>151</v>
      </c>
      <c r="E22" s="101"/>
      <c r="F22" s="126">
        <v>1789.71</v>
      </c>
      <c r="G22" s="89"/>
    </row>
    <row r="23" spans="1:7" s="31" customFormat="1" ht="30" customHeight="1">
      <c r="A23" s="190">
        <v>3235</v>
      </c>
      <c r="B23" s="190"/>
      <c r="C23" s="190"/>
      <c r="D23" s="87" t="s">
        <v>152</v>
      </c>
      <c r="E23" s="101"/>
      <c r="F23" s="126">
        <v>503.01</v>
      </c>
      <c r="G23" s="89"/>
    </row>
    <row r="24" spans="1:7" s="31" customFormat="1" ht="30" customHeight="1">
      <c r="A24" s="190">
        <v>3237</v>
      </c>
      <c r="B24" s="190"/>
      <c r="C24" s="190"/>
      <c r="D24" s="87" t="s">
        <v>153</v>
      </c>
      <c r="E24" s="101"/>
      <c r="F24" s="126">
        <v>0</v>
      </c>
      <c r="G24" s="89"/>
    </row>
    <row r="25" spans="1:7" s="31" customFormat="1" ht="30" customHeight="1">
      <c r="A25" s="190">
        <v>3238</v>
      </c>
      <c r="B25" s="190"/>
      <c r="C25" s="190"/>
      <c r="D25" s="87" t="s">
        <v>154</v>
      </c>
      <c r="E25" s="101"/>
      <c r="F25" s="126">
        <v>370.21</v>
      </c>
      <c r="G25" s="89"/>
    </row>
    <row r="26" spans="1:7" s="31" customFormat="1" ht="30" customHeight="1">
      <c r="A26" s="190">
        <v>3239</v>
      </c>
      <c r="B26" s="190"/>
      <c r="C26" s="190"/>
      <c r="D26" s="87" t="s">
        <v>155</v>
      </c>
      <c r="E26" s="101"/>
      <c r="F26" s="126">
        <v>735.08</v>
      </c>
      <c r="G26" s="89"/>
    </row>
    <row r="27" spans="1:7" s="31" customFormat="1" ht="30" customHeight="1">
      <c r="A27" s="190">
        <v>3293</v>
      </c>
      <c r="B27" s="190"/>
      <c r="C27" s="190"/>
      <c r="D27" s="87" t="s">
        <v>156</v>
      </c>
      <c r="E27" s="101"/>
      <c r="F27" s="126">
        <v>74.12</v>
      </c>
      <c r="G27" s="89"/>
    </row>
    <row r="28" spans="1:7" s="31" customFormat="1" ht="30" customHeight="1">
      <c r="A28" s="190">
        <v>3294</v>
      </c>
      <c r="B28" s="190"/>
      <c r="C28" s="190"/>
      <c r="D28" s="87" t="s">
        <v>157</v>
      </c>
      <c r="E28" s="101"/>
      <c r="F28" s="126">
        <v>80</v>
      </c>
      <c r="G28" s="89"/>
    </row>
    <row r="29" spans="1:7" s="31" customFormat="1" ht="30" customHeight="1">
      <c r="A29" s="190">
        <v>3295</v>
      </c>
      <c r="B29" s="190"/>
      <c r="C29" s="190"/>
      <c r="D29" s="87" t="s">
        <v>158</v>
      </c>
      <c r="E29" s="101"/>
      <c r="F29" s="126">
        <v>0</v>
      </c>
      <c r="G29" s="89"/>
    </row>
    <row r="30" spans="1:7" s="31" customFormat="1" ht="30" customHeight="1">
      <c r="A30" s="190">
        <v>3299</v>
      </c>
      <c r="B30" s="190"/>
      <c r="C30" s="190"/>
      <c r="D30" s="87" t="s">
        <v>159</v>
      </c>
      <c r="E30" s="101"/>
      <c r="F30" s="126">
        <v>510.64</v>
      </c>
      <c r="G30" s="89"/>
    </row>
    <row r="31" spans="1:7" s="52" customFormat="1" ht="30" customHeight="1">
      <c r="A31" s="53"/>
      <c r="B31" s="54">
        <v>34</v>
      </c>
      <c r="C31" s="55"/>
      <c r="D31" s="86" t="s">
        <v>160</v>
      </c>
      <c r="E31" s="102">
        <v>540</v>
      </c>
      <c r="F31" s="125">
        <f>SUM(F32)</f>
        <v>340.07</v>
      </c>
      <c r="G31" s="92">
        <f>SUM(F31/E31*100)</f>
        <v>62.975925925925921</v>
      </c>
    </row>
    <row r="32" spans="1:7" s="31" customFormat="1" ht="30" customHeight="1">
      <c r="A32" s="190">
        <v>3431</v>
      </c>
      <c r="B32" s="190"/>
      <c r="C32" s="190"/>
      <c r="D32" s="87" t="s">
        <v>161</v>
      </c>
      <c r="E32" s="101"/>
      <c r="F32" s="126">
        <v>340.07</v>
      </c>
      <c r="G32" s="89"/>
    </row>
    <row r="33" spans="1:7" s="52" customFormat="1" ht="30" customHeight="1">
      <c r="A33" s="191" t="s">
        <v>206</v>
      </c>
      <c r="B33" s="192"/>
      <c r="C33" s="193"/>
      <c r="D33" s="81" t="s">
        <v>207</v>
      </c>
      <c r="E33" s="102">
        <f>SUM(E35)</f>
        <v>31925.67</v>
      </c>
      <c r="F33" s="102">
        <f>SUM(F35)</f>
        <v>20702.009999999998</v>
      </c>
      <c r="G33" s="92">
        <f>SUM(F33/E33*100)</f>
        <v>64.844402639004912</v>
      </c>
    </row>
    <row r="34" spans="1:7" s="52" customFormat="1" ht="30" customHeight="1">
      <c r="A34" s="184" t="s">
        <v>204</v>
      </c>
      <c r="B34" s="185"/>
      <c r="C34" s="186"/>
      <c r="D34" s="82" t="s">
        <v>205</v>
      </c>
      <c r="E34" s="102">
        <f>SUM(E35)</f>
        <v>31925.67</v>
      </c>
      <c r="F34" s="102">
        <f>SUM(F35)</f>
        <v>20702.009999999998</v>
      </c>
      <c r="G34" s="90"/>
    </row>
    <row r="35" spans="1:7" s="52" customFormat="1" ht="30" customHeight="1">
      <c r="A35" s="53"/>
      <c r="B35" s="54">
        <v>32</v>
      </c>
      <c r="C35" s="55"/>
      <c r="D35" s="86" t="s">
        <v>141</v>
      </c>
      <c r="E35" s="101">
        <v>31925.67</v>
      </c>
      <c r="F35" s="125">
        <f>SUM(F36:F40)</f>
        <v>20702.009999999998</v>
      </c>
      <c r="G35" s="92">
        <f>SUM(F35/E35*100)</f>
        <v>64.844402639004912</v>
      </c>
    </row>
    <row r="36" spans="1:7" s="31" customFormat="1" ht="30" customHeight="1">
      <c r="A36" s="190">
        <v>3212</v>
      </c>
      <c r="B36" s="190"/>
      <c r="C36" s="190"/>
      <c r="D36" s="87" t="s">
        <v>162</v>
      </c>
      <c r="E36" s="101"/>
      <c r="F36" s="126">
        <v>9685.81</v>
      </c>
      <c r="G36" s="89"/>
    </row>
    <row r="37" spans="1:7" s="31" customFormat="1" ht="30" customHeight="1">
      <c r="A37" s="190">
        <v>3223</v>
      </c>
      <c r="B37" s="190"/>
      <c r="C37" s="190"/>
      <c r="D37" s="87" t="s">
        <v>163</v>
      </c>
      <c r="E37" s="101"/>
      <c r="F37" s="126">
        <v>7212.13</v>
      </c>
      <c r="G37" s="89"/>
    </row>
    <row r="38" spans="1:7" s="31" customFormat="1" ht="30" customHeight="1">
      <c r="A38" s="190">
        <v>3235</v>
      </c>
      <c r="B38" s="190"/>
      <c r="C38" s="190"/>
      <c r="D38" s="87" t="s">
        <v>152</v>
      </c>
      <c r="E38" s="101"/>
      <c r="F38" s="126">
        <v>1383.51</v>
      </c>
      <c r="G38" s="89"/>
    </row>
    <row r="39" spans="1:7" s="31" customFormat="1" ht="30" customHeight="1">
      <c r="A39" s="190">
        <v>3236</v>
      </c>
      <c r="B39" s="190"/>
      <c r="C39" s="190"/>
      <c r="D39" s="87" t="s">
        <v>164</v>
      </c>
      <c r="E39" s="101"/>
      <c r="F39" s="126">
        <v>2050.54</v>
      </c>
      <c r="G39" s="89"/>
    </row>
    <row r="40" spans="1:7" s="31" customFormat="1" ht="30" customHeight="1">
      <c r="A40" s="190">
        <v>3292</v>
      </c>
      <c r="B40" s="190"/>
      <c r="C40" s="190"/>
      <c r="D40" s="87" t="s">
        <v>165</v>
      </c>
      <c r="E40" s="101"/>
      <c r="F40" s="126">
        <v>370.02</v>
      </c>
      <c r="G40" s="89"/>
    </row>
    <row r="41" spans="1:7" s="52" customFormat="1" ht="30" customHeight="1">
      <c r="A41" s="191" t="s">
        <v>208</v>
      </c>
      <c r="B41" s="192"/>
      <c r="C41" s="193"/>
      <c r="D41" s="81" t="s">
        <v>209</v>
      </c>
      <c r="E41" s="102">
        <f>SUM(E43,E45,E48,E63,E69)</f>
        <v>31685.33</v>
      </c>
      <c r="F41" s="102">
        <f>SUM(F43,F45,F48,F63,F69)</f>
        <v>11715.05</v>
      </c>
      <c r="G41" s="92">
        <f>SUM(F41/E41*100)</f>
        <v>36.973103956941586</v>
      </c>
    </row>
    <row r="42" spans="1:7" s="52" customFormat="1" ht="30" customHeight="1">
      <c r="A42" s="184" t="s">
        <v>210</v>
      </c>
      <c r="B42" s="185"/>
      <c r="C42" s="186"/>
      <c r="D42" s="82" t="s">
        <v>211</v>
      </c>
      <c r="E42" s="102">
        <f>SUM(E43,E45)</f>
        <v>2358.58</v>
      </c>
      <c r="F42" s="102">
        <f>SUM(F43,F45)</f>
        <v>235.02</v>
      </c>
      <c r="G42" s="90"/>
    </row>
    <row r="43" spans="1:7" s="52" customFormat="1" ht="30" customHeight="1">
      <c r="A43" s="53"/>
      <c r="B43" s="54">
        <v>32</v>
      </c>
      <c r="C43" s="55"/>
      <c r="D43" s="86" t="s">
        <v>141</v>
      </c>
      <c r="E43" s="102">
        <v>2357.58</v>
      </c>
      <c r="F43" s="125">
        <f>SUM(F44)</f>
        <v>234.93</v>
      </c>
      <c r="G43" s="92">
        <f>SUM(F43/E43*100)</f>
        <v>9.9648792405772024</v>
      </c>
    </row>
    <row r="44" spans="1:7" s="31" customFormat="1" ht="30" customHeight="1">
      <c r="A44" s="187">
        <v>3222</v>
      </c>
      <c r="B44" s="188"/>
      <c r="C44" s="189"/>
      <c r="D44" s="87" t="s">
        <v>145</v>
      </c>
      <c r="E44" s="101"/>
      <c r="F44" s="126">
        <v>234.93</v>
      </c>
      <c r="G44" s="89"/>
    </row>
    <row r="45" spans="1:7" s="52" customFormat="1" ht="30" customHeight="1">
      <c r="A45" s="53"/>
      <c r="B45" s="54">
        <v>34</v>
      </c>
      <c r="C45" s="55"/>
      <c r="D45" s="86" t="s">
        <v>160</v>
      </c>
      <c r="E45" s="102">
        <v>1</v>
      </c>
      <c r="F45" s="125">
        <f>SUM(F46)</f>
        <v>0.09</v>
      </c>
      <c r="G45" s="92">
        <f>SUM(F45/E45*100)</f>
        <v>9</v>
      </c>
    </row>
    <row r="46" spans="1:7" s="31" customFormat="1" ht="30" customHeight="1">
      <c r="A46" s="187">
        <v>3431</v>
      </c>
      <c r="B46" s="188"/>
      <c r="C46" s="189"/>
      <c r="D46" s="87" t="s">
        <v>161</v>
      </c>
      <c r="E46" s="101"/>
      <c r="F46" s="126">
        <v>0.09</v>
      </c>
      <c r="G46" s="89"/>
    </row>
    <row r="47" spans="1:7" s="52" customFormat="1" ht="30" customHeight="1">
      <c r="A47" s="184" t="s">
        <v>212</v>
      </c>
      <c r="B47" s="185"/>
      <c r="C47" s="186"/>
      <c r="D47" s="82" t="s">
        <v>213</v>
      </c>
      <c r="E47" s="102">
        <f>SUM(E48)</f>
        <v>24250</v>
      </c>
      <c r="F47" s="102">
        <f>SUM(F48)</f>
        <v>4885.9399999999996</v>
      </c>
      <c r="G47" s="90"/>
    </row>
    <row r="48" spans="1:7" s="52" customFormat="1" ht="30" customHeight="1">
      <c r="A48" s="53"/>
      <c r="B48" s="54">
        <v>32</v>
      </c>
      <c r="C48" s="55"/>
      <c r="D48" s="86" t="s">
        <v>141</v>
      </c>
      <c r="E48" s="101">
        <v>24250</v>
      </c>
      <c r="F48" s="125">
        <f>SUM(F49:F61)</f>
        <v>4885.9399999999996</v>
      </c>
      <c r="G48" s="92">
        <f>SUM(F48/E48*100)</f>
        <v>20.148206185567009</v>
      </c>
    </row>
    <row r="49" spans="1:7" s="31" customFormat="1" ht="30" customHeight="1">
      <c r="A49" s="190">
        <v>3211</v>
      </c>
      <c r="B49" s="190"/>
      <c r="C49" s="190"/>
      <c r="D49" s="87" t="s">
        <v>142</v>
      </c>
      <c r="E49" s="101"/>
      <c r="F49" s="126">
        <v>1273.18</v>
      </c>
      <c r="G49" s="89"/>
    </row>
    <row r="50" spans="1:7" s="31" customFormat="1" ht="30" customHeight="1">
      <c r="A50" s="190">
        <v>3221</v>
      </c>
      <c r="B50" s="190"/>
      <c r="C50" s="190"/>
      <c r="D50" s="87" t="s">
        <v>144</v>
      </c>
      <c r="E50" s="101"/>
      <c r="F50" s="126">
        <v>9.4600000000000009</v>
      </c>
      <c r="G50" s="89"/>
    </row>
    <row r="51" spans="1:7" s="31" customFormat="1" ht="30" customHeight="1">
      <c r="A51" s="190">
        <v>3222</v>
      </c>
      <c r="B51" s="190"/>
      <c r="C51" s="190"/>
      <c r="D51" s="87" t="s">
        <v>145</v>
      </c>
      <c r="E51" s="101"/>
      <c r="F51" s="126">
        <v>2510.77</v>
      </c>
      <c r="G51" s="89"/>
    </row>
    <row r="52" spans="1:7" s="31" customFormat="1" ht="30" customHeight="1">
      <c r="A52" s="190">
        <v>3224</v>
      </c>
      <c r="B52" s="190"/>
      <c r="C52" s="190"/>
      <c r="D52" s="87" t="s">
        <v>146</v>
      </c>
      <c r="E52" s="101"/>
      <c r="F52" s="126">
        <v>62.14</v>
      </c>
      <c r="G52" s="89"/>
    </row>
    <row r="53" spans="1:7" s="31" customFormat="1" ht="30" customHeight="1">
      <c r="A53" s="190">
        <v>3225</v>
      </c>
      <c r="B53" s="190"/>
      <c r="C53" s="190"/>
      <c r="D53" s="87" t="s">
        <v>147</v>
      </c>
      <c r="E53" s="101"/>
      <c r="F53" s="126">
        <v>251.4</v>
      </c>
      <c r="G53" s="89"/>
    </row>
    <row r="54" spans="1:7" s="31" customFormat="1" ht="30" customHeight="1">
      <c r="A54" s="190">
        <v>3231</v>
      </c>
      <c r="B54" s="190"/>
      <c r="C54" s="190"/>
      <c r="D54" s="87" t="s">
        <v>149</v>
      </c>
      <c r="E54" s="101"/>
      <c r="F54" s="126">
        <v>108.32</v>
      </c>
      <c r="G54" s="89"/>
    </row>
    <row r="55" spans="1:7" s="31" customFormat="1" ht="30" customHeight="1">
      <c r="A55" s="190">
        <v>3232</v>
      </c>
      <c r="B55" s="190"/>
      <c r="C55" s="190"/>
      <c r="D55" s="87" t="s">
        <v>150</v>
      </c>
      <c r="E55" s="101"/>
      <c r="F55" s="126">
        <v>0</v>
      </c>
      <c r="G55" s="89"/>
    </row>
    <row r="56" spans="1:7" s="31" customFormat="1" ht="30" customHeight="1">
      <c r="A56" s="190">
        <v>3234</v>
      </c>
      <c r="B56" s="190"/>
      <c r="C56" s="190"/>
      <c r="D56" s="87" t="s">
        <v>151</v>
      </c>
      <c r="E56" s="101"/>
      <c r="F56" s="126">
        <v>0</v>
      </c>
      <c r="G56" s="89"/>
    </row>
    <row r="57" spans="1:7" s="31" customFormat="1" ht="30" customHeight="1">
      <c r="A57" s="190">
        <v>3238</v>
      </c>
      <c r="B57" s="190"/>
      <c r="C57" s="190"/>
      <c r="D57" s="87" t="s">
        <v>154</v>
      </c>
      <c r="E57" s="101"/>
      <c r="F57" s="126">
        <v>0</v>
      </c>
      <c r="G57" s="89"/>
    </row>
    <row r="58" spans="1:7" s="31" customFormat="1" ht="30" customHeight="1">
      <c r="A58" s="190">
        <v>3239</v>
      </c>
      <c r="B58" s="190"/>
      <c r="C58" s="190"/>
      <c r="D58" s="87" t="s">
        <v>155</v>
      </c>
      <c r="E58" s="101"/>
      <c r="F58" s="126">
        <v>0</v>
      </c>
      <c r="G58" s="89"/>
    </row>
    <row r="59" spans="1:7" s="31" customFormat="1" ht="30" customHeight="1">
      <c r="A59" s="190">
        <v>3241</v>
      </c>
      <c r="B59" s="190"/>
      <c r="C59" s="190"/>
      <c r="D59" s="87" t="s">
        <v>166</v>
      </c>
      <c r="E59" s="101"/>
      <c r="F59" s="126">
        <v>430</v>
      </c>
      <c r="G59" s="89"/>
    </row>
    <row r="60" spans="1:7" s="31" customFormat="1" ht="30" customHeight="1">
      <c r="A60" s="190">
        <v>3293</v>
      </c>
      <c r="B60" s="190"/>
      <c r="C60" s="190"/>
      <c r="D60" s="87" t="s">
        <v>156</v>
      </c>
      <c r="E60" s="101"/>
      <c r="F60" s="126">
        <v>32.619999999999997</v>
      </c>
      <c r="G60" s="89"/>
    </row>
    <row r="61" spans="1:7" s="31" customFormat="1" ht="30" customHeight="1">
      <c r="A61" s="190">
        <v>3299</v>
      </c>
      <c r="B61" s="190"/>
      <c r="C61" s="190"/>
      <c r="D61" s="87" t="s">
        <v>159</v>
      </c>
      <c r="E61" s="101"/>
      <c r="F61" s="126">
        <v>208.05</v>
      </c>
      <c r="G61" s="89"/>
    </row>
    <row r="62" spans="1:7" s="52" customFormat="1" ht="30" customHeight="1">
      <c r="A62" s="184" t="s">
        <v>218</v>
      </c>
      <c r="B62" s="185"/>
      <c r="C62" s="186"/>
      <c r="D62" s="98" t="s">
        <v>219</v>
      </c>
      <c r="E62" s="102">
        <f>SUM(E63)</f>
        <v>3840.75</v>
      </c>
      <c r="F62" s="102">
        <f>SUM(F63)</f>
        <v>5124.0899999999992</v>
      </c>
      <c r="G62" s="90"/>
    </row>
    <row r="63" spans="1:7" s="52" customFormat="1" ht="30" customHeight="1">
      <c r="A63" s="53"/>
      <c r="B63" s="54">
        <v>32</v>
      </c>
      <c r="C63" s="55"/>
      <c r="D63" s="86" t="s">
        <v>141</v>
      </c>
      <c r="E63" s="102">
        <v>3840.75</v>
      </c>
      <c r="F63" s="125">
        <f>SUM(F64:F67)</f>
        <v>5124.0899999999992</v>
      </c>
      <c r="G63" s="92">
        <f>SUM(F63/E63*100)</f>
        <v>133.41378636984962</v>
      </c>
    </row>
    <row r="64" spans="1:7" s="31" customFormat="1" ht="30" customHeight="1">
      <c r="A64" s="190">
        <v>3211</v>
      </c>
      <c r="B64" s="190"/>
      <c r="C64" s="190"/>
      <c r="D64" s="87" t="s">
        <v>142</v>
      </c>
      <c r="E64" s="101"/>
      <c r="F64" s="126">
        <v>202.97</v>
      </c>
      <c r="G64" s="89"/>
    </row>
    <row r="65" spans="1:7" s="31" customFormat="1" ht="30" customHeight="1">
      <c r="A65" s="190">
        <v>3221</v>
      </c>
      <c r="B65" s="190"/>
      <c r="C65" s="190"/>
      <c r="D65" s="87" t="s">
        <v>144</v>
      </c>
      <c r="E65" s="101"/>
      <c r="F65" s="126">
        <v>3092.75</v>
      </c>
      <c r="G65" s="89"/>
    </row>
    <row r="66" spans="1:7" s="31" customFormat="1" ht="30" customHeight="1">
      <c r="A66" s="190">
        <v>3239</v>
      </c>
      <c r="B66" s="190"/>
      <c r="C66" s="190"/>
      <c r="D66" s="87" t="s">
        <v>155</v>
      </c>
      <c r="E66" s="101"/>
      <c r="F66" s="126">
        <v>1187.5</v>
      </c>
      <c r="G66" s="89"/>
    </row>
    <row r="67" spans="1:7" s="31" customFormat="1" ht="30" customHeight="1">
      <c r="A67" s="190">
        <v>3241</v>
      </c>
      <c r="B67" s="190"/>
      <c r="C67" s="190"/>
      <c r="D67" s="87" t="s">
        <v>166</v>
      </c>
      <c r="E67" s="101"/>
      <c r="F67" s="126">
        <v>640.87</v>
      </c>
      <c r="G67" s="89"/>
    </row>
    <row r="68" spans="1:7" s="52" customFormat="1" ht="30" customHeight="1">
      <c r="A68" s="184" t="s">
        <v>214</v>
      </c>
      <c r="B68" s="185"/>
      <c r="C68" s="186"/>
      <c r="D68" s="82" t="s">
        <v>215</v>
      </c>
      <c r="E68" s="102">
        <f>SUM(E69)</f>
        <v>1236</v>
      </c>
      <c r="F68" s="102">
        <f>SUM(F69)</f>
        <v>1470</v>
      </c>
      <c r="G68" s="90"/>
    </row>
    <row r="69" spans="1:7" s="52" customFormat="1" ht="30" customHeight="1">
      <c r="A69" s="53"/>
      <c r="B69" s="54">
        <v>32</v>
      </c>
      <c r="C69" s="55"/>
      <c r="D69" s="86" t="s">
        <v>141</v>
      </c>
      <c r="E69" s="101">
        <v>1236</v>
      </c>
      <c r="F69" s="125">
        <f>SUM(F70:F72)</f>
        <v>1470</v>
      </c>
      <c r="G69" s="92">
        <f>SUM(F69/E69*100)</f>
        <v>118.93203883495144</v>
      </c>
    </row>
    <row r="70" spans="1:7" s="31" customFormat="1" ht="30" customHeight="1">
      <c r="A70" s="190">
        <v>3211</v>
      </c>
      <c r="B70" s="190"/>
      <c r="C70" s="190"/>
      <c r="D70" s="87" t="s">
        <v>142</v>
      </c>
      <c r="E70" s="101"/>
      <c r="F70" s="126">
        <v>1420</v>
      </c>
      <c r="G70" s="89"/>
    </row>
    <row r="71" spans="1:7" s="31" customFormat="1" ht="30" customHeight="1">
      <c r="A71" s="190">
        <v>3222</v>
      </c>
      <c r="B71" s="190"/>
      <c r="C71" s="190"/>
      <c r="D71" s="87" t="s">
        <v>145</v>
      </c>
      <c r="E71" s="101"/>
      <c r="F71" s="126">
        <v>0</v>
      </c>
      <c r="G71" s="89"/>
    </row>
    <row r="72" spans="1:7" s="31" customFormat="1" ht="30" customHeight="1">
      <c r="A72" s="190">
        <v>3225</v>
      </c>
      <c r="B72" s="190"/>
      <c r="C72" s="190"/>
      <c r="D72" s="87" t="s">
        <v>147</v>
      </c>
      <c r="E72" s="101"/>
      <c r="F72" s="126">
        <v>50</v>
      </c>
      <c r="G72" s="89"/>
    </row>
    <row r="73" spans="1:7" s="52" customFormat="1" ht="30" customHeight="1">
      <c r="A73" s="191" t="s">
        <v>216</v>
      </c>
      <c r="B73" s="192"/>
      <c r="C73" s="193"/>
      <c r="D73" s="81" t="s">
        <v>217</v>
      </c>
      <c r="E73" s="102">
        <f>SUM(E75,E79)</f>
        <v>854202.79</v>
      </c>
      <c r="F73" s="102">
        <f>SUM(F75,F79)</f>
        <v>431873.67</v>
      </c>
      <c r="G73" s="92">
        <f>SUM(F73/E73*100)</f>
        <v>50.558681738794128</v>
      </c>
    </row>
    <row r="74" spans="1:7" s="52" customFormat="1" ht="30" customHeight="1">
      <c r="A74" s="184" t="s">
        <v>218</v>
      </c>
      <c r="B74" s="185"/>
      <c r="C74" s="186"/>
      <c r="D74" s="82" t="s">
        <v>219</v>
      </c>
      <c r="E74" s="102">
        <f>SUM(E75,E79)</f>
        <v>854202.79</v>
      </c>
      <c r="F74" s="102">
        <f>SUM(F75,F79)</f>
        <v>431873.67</v>
      </c>
      <c r="G74" s="90"/>
    </row>
    <row r="75" spans="1:7" s="52" customFormat="1" ht="30" customHeight="1">
      <c r="A75" s="53"/>
      <c r="B75" s="54">
        <v>31</v>
      </c>
      <c r="C75" s="55"/>
      <c r="D75" s="86" t="s">
        <v>167</v>
      </c>
      <c r="E75" s="101">
        <v>851706.79</v>
      </c>
      <c r="F75" s="125">
        <f>SUM(F76:F78)</f>
        <v>430541.67</v>
      </c>
      <c r="G75" s="92">
        <f>SUM(F75/E75*100)</f>
        <v>50.550456454620964</v>
      </c>
    </row>
    <row r="76" spans="1:7" s="31" customFormat="1" ht="30" customHeight="1">
      <c r="A76" s="190">
        <v>3111</v>
      </c>
      <c r="B76" s="190"/>
      <c r="C76" s="190"/>
      <c r="D76" s="87" t="s">
        <v>168</v>
      </c>
      <c r="E76" s="101"/>
      <c r="F76" s="126">
        <v>357456.91</v>
      </c>
      <c r="G76" s="89"/>
    </row>
    <row r="77" spans="1:7" s="31" customFormat="1" ht="30" customHeight="1">
      <c r="A77" s="190">
        <v>3121</v>
      </c>
      <c r="B77" s="190"/>
      <c r="C77" s="190"/>
      <c r="D77" s="87" t="s">
        <v>169</v>
      </c>
      <c r="E77" s="101"/>
      <c r="F77" s="126">
        <v>14104.37</v>
      </c>
      <c r="G77" s="89"/>
    </row>
    <row r="78" spans="1:7" s="31" customFormat="1" ht="30" customHeight="1">
      <c r="A78" s="190">
        <v>3132</v>
      </c>
      <c r="B78" s="190"/>
      <c r="C78" s="190"/>
      <c r="D78" s="87" t="s">
        <v>170</v>
      </c>
      <c r="E78" s="101"/>
      <c r="F78" s="126">
        <v>58980.39</v>
      </c>
      <c r="G78" s="89"/>
    </row>
    <row r="79" spans="1:7" s="52" customFormat="1" ht="30" customHeight="1">
      <c r="A79" s="53"/>
      <c r="B79" s="54">
        <v>32</v>
      </c>
      <c r="C79" s="55"/>
      <c r="D79" s="86" t="s">
        <v>141</v>
      </c>
      <c r="E79" s="101">
        <v>2496</v>
      </c>
      <c r="F79" s="125">
        <f>SUM(F80)</f>
        <v>1332</v>
      </c>
      <c r="G79" s="92">
        <f>SUM(F79/E79*100)</f>
        <v>53.365384615384613</v>
      </c>
    </row>
    <row r="80" spans="1:7" s="31" customFormat="1" ht="30" customHeight="1">
      <c r="A80" s="190">
        <v>3295</v>
      </c>
      <c r="B80" s="190"/>
      <c r="C80" s="190"/>
      <c r="D80" s="87" t="s">
        <v>158</v>
      </c>
      <c r="E80" s="101"/>
      <c r="F80" s="126">
        <v>1332</v>
      </c>
      <c r="G80" s="89"/>
    </row>
    <row r="81" spans="1:7" s="52" customFormat="1" ht="30" customHeight="1">
      <c r="A81" s="191" t="s">
        <v>220</v>
      </c>
      <c r="B81" s="192"/>
      <c r="C81" s="193"/>
      <c r="D81" s="81" t="s">
        <v>221</v>
      </c>
      <c r="E81" s="102">
        <f>SUM(E82,E89,E95,E103,E109,E114,)</f>
        <v>30095.930000000004</v>
      </c>
      <c r="F81" s="102">
        <f>SUM(F82,F89,F95,F103,F109,F114,)</f>
        <v>17828.919999999998</v>
      </c>
      <c r="G81" s="92">
        <f t="shared" ref="G81:G89" si="0">SUM(F81/E81*100)</f>
        <v>59.240302592410323</v>
      </c>
    </row>
    <row r="82" spans="1:7" s="52" customFormat="1" ht="30" customHeight="1">
      <c r="A82" s="191" t="s">
        <v>269</v>
      </c>
      <c r="B82" s="192"/>
      <c r="C82" s="193"/>
      <c r="D82" s="99" t="s">
        <v>270</v>
      </c>
      <c r="E82" s="102">
        <f>SUM(E83)</f>
        <v>2470</v>
      </c>
      <c r="F82" s="102">
        <f>SUM(F83)</f>
        <v>2170.15</v>
      </c>
      <c r="G82" s="92">
        <f t="shared" ref="G82" si="1">SUM(F82/E82*100)</f>
        <v>87.860323886639677</v>
      </c>
    </row>
    <row r="83" spans="1:7" s="52" customFormat="1" ht="30" customHeight="1">
      <c r="A83" s="184" t="s">
        <v>234</v>
      </c>
      <c r="B83" s="185"/>
      <c r="C83" s="186"/>
      <c r="D83" s="100" t="s">
        <v>235</v>
      </c>
      <c r="E83" s="102">
        <f>SUM(E84,E87)</f>
        <v>2470</v>
      </c>
      <c r="F83" s="102">
        <f>SUM(F84,F87)</f>
        <v>2170.15</v>
      </c>
      <c r="G83" s="90"/>
    </row>
    <row r="84" spans="1:7" s="52" customFormat="1" ht="30" customHeight="1">
      <c r="A84" s="53"/>
      <c r="B84" s="54">
        <v>32</v>
      </c>
      <c r="C84" s="55"/>
      <c r="D84" s="86" t="s">
        <v>141</v>
      </c>
      <c r="E84" s="102">
        <v>1810</v>
      </c>
      <c r="F84" s="125">
        <f>SUM(F85:F86)</f>
        <v>1511.4</v>
      </c>
      <c r="G84" s="92">
        <f>SUM(F84/E84*100)</f>
        <v>83.502762430939242</v>
      </c>
    </row>
    <row r="85" spans="1:7" s="31" customFormat="1" ht="30" customHeight="1">
      <c r="A85" s="190">
        <v>3212</v>
      </c>
      <c r="B85" s="190"/>
      <c r="C85" s="190"/>
      <c r="D85" s="87" t="s">
        <v>162</v>
      </c>
      <c r="E85" s="101"/>
      <c r="F85" s="126">
        <v>0</v>
      </c>
      <c r="G85" s="89"/>
    </row>
    <row r="86" spans="1:7" s="31" customFormat="1" ht="30" customHeight="1">
      <c r="A86" s="190">
        <v>3238</v>
      </c>
      <c r="B86" s="190"/>
      <c r="C86" s="190"/>
      <c r="D86" s="87" t="s">
        <v>154</v>
      </c>
      <c r="E86" s="101"/>
      <c r="F86" s="126">
        <v>1511.4</v>
      </c>
      <c r="G86" s="89"/>
    </row>
    <row r="87" spans="1:7" s="52" customFormat="1" ht="30" customHeight="1">
      <c r="A87" s="53"/>
      <c r="B87" s="54">
        <v>41</v>
      </c>
      <c r="C87" s="55"/>
      <c r="D87" s="86" t="s">
        <v>173</v>
      </c>
      <c r="E87" s="102">
        <v>660</v>
      </c>
      <c r="F87" s="125">
        <f>SUM(F88)</f>
        <v>658.75</v>
      </c>
      <c r="G87" s="92">
        <f>SUM(F87/E87*100)</f>
        <v>99.810606060606062</v>
      </c>
    </row>
    <row r="88" spans="1:7" s="31" customFormat="1" ht="30" customHeight="1">
      <c r="A88" s="190">
        <v>4123</v>
      </c>
      <c r="B88" s="190"/>
      <c r="C88" s="190"/>
      <c r="D88" s="87" t="s">
        <v>283</v>
      </c>
      <c r="E88" s="101"/>
      <c r="F88" s="126">
        <v>658.75</v>
      </c>
      <c r="G88" s="89"/>
    </row>
    <row r="89" spans="1:7" s="52" customFormat="1" ht="30" customHeight="1">
      <c r="A89" s="191" t="s">
        <v>222</v>
      </c>
      <c r="B89" s="192"/>
      <c r="C89" s="193"/>
      <c r="D89" s="81" t="s">
        <v>223</v>
      </c>
      <c r="E89" s="102">
        <f>SUM(E90)</f>
        <v>104.4</v>
      </c>
      <c r="F89" s="102">
        <f>SUM(F90)</f>
        <v>0</v>
      </c>
      <c r="G89" s="92">
        <f t="shared" si="0"/>
        <v>0</v>
      </c>
    </row>
    <row r="90" spans="1:7" s="52" customFormat="1" ht="30" customHeight="1">
      <c r="A90" s="184" t="s">
        <v>284</v>
      </c>
      <c r="B90" s="185"/>
      <c r="C90" s="186"/>
      <c r="D90" s="118" t="s">
        <v>285</v>
      </c>
      <c r="E90" s="102">
        <f>SUM(E91,E93)</f>
        <v>104.4</v>
      </c>
      <c r="F90" s="102">
        <f>SUM(F91,F93)</f>
        <v>0</v>
      </c>
      <c r="G90" s="90"/>
    </row>
    <row r="91" spans="1:7" s="52" customFormat="1" ht="30" customHeight="1">
      <c r="A91" s="53"/>
      <c r="B91" s="54">
        <v>31</v>
      </c>
      <c r="C91" s="55"/>
      <c r="D91" s="86" t="s">
        <v>167</v>
      </c>
      <c r="E91" s="102">
        <v>30</v>
      </c>
      <c r="F91" s="125">
        <f>SUM(F92)</f>
        <v>0</v>
      </c>
      <c r="G91" s="92">
        <f>SUM(F91/E91*100)</f>
        <v>0</v>
      </c>
    </row>
    <row r="92" spans="1:7" s="31" customFormat="1" ht="30" customHeight="1">
      <c r="A92" s="190">
        <v>3121</v>
      </c>
      <c r="B92" s="190"/>
      <c r="C92" s="190"/>
      <c r="D92" s="87" t="s">
        <v>169</v>
      </c>
      <c r="E92" s="101"/>
      <c r="F92" s="126">
        <v>0</v>
      </c>
      <c r="G92" s="89"/>
    </row>
    <row r="93" spans="1:7" s="52" customFormat="1" ht="30" customHeight="1">
      <c r="A93" s="53"/>
      <c r="B93" s="54">
        <v>32</v>
      </c>
      <c r="C93" s="55"/>
      <c r="D93" s="86" t="s">
        <v>141</v>
      </c>
      <c r="E93" s="102">
        <v>74.400000000000006</v>
      </c>
      <c r="F93" s="125">
        <f>SUM(F94)</f>
        <v>0</v>
      </c>
      <c r="G93" s="92">
        <f>SUM(F93/E93*100)</f>
        <v>0</v>
      </c>
    </row>
    <row r="94" spans="1:7" s="31" customFormat="1" ht="30" customHeight="1">
      <c r="A94" s="190">
        <v>3211</v>
      </c>
      <c r="B94" s="190"/>
      <c r="C94" s="190"/>
      <c r="D94" s="87" t="s">
        <v>142</v>
      </c>
      <c r="E94" s="101"/>
      <c r="F94" s="126">
        <v>0</v>
      </c>
      <c r="G94" s="89"/>
    </row>
    <row r="95" spans="1:7" s="52" customFormat="1" ht="30" customHeight="1">
      <c r="A95" s="191" t="s">
        <v>271</v>
      </c>
      <c r="B95" s="192"/>
      <c r="C95" s="193"/>
      <c r="D95" s="99" t="s">
        <v>272</v>
      </c>
      <c r="E95" s="102">
        <f>SUM(E97,E101)</f>
        <v>22832.54</v>
      </c>
      <c r="F95" s="102">
        <f>SUM(F97,F101)</f>
        <v>11300.1</v>
      </c>
      <c r="G95" s="92">
        <f>SUM(F95/E95*100)</f>
        <v>49.491208599656453</v>
      </c>
    </row>
    <row r="96" spans="1:7" s="52" customFormat="1" ht="30" customHeight="1">
      <c r="A96" s="184" t="s">
        <v>234</v>
      </c>
      <c r="B96" s="185"/>
      <c r="C96" s="186"/>
      <c r="D96" s="100" t="s">
        <v>235</v>
      </c>
      <c r="E96" s="102">
        <f>SUM(E97,E101)</f>
        <v>22832.54</v>
      </c>
      <c r="F96" s="102">
        <f>SUM(F97,F101)</f>
        <v>11300.1</v>
      </c>
      <c r="G96" s="90"/>
    </row>
    <row r="97" spans="1:7" s="52" customFormat="1" ht="30" customHeight="1">
      <c r="A97" s="53"/>
      <c r="B97" s="54">
        <v>31</v>
      </c>
      <c r="C97" s="55"/>
      <c r="D97" s="86" t="s">
        <v>167</v>
      </c>
      <c r="E97" s="102">
        <v>19999.13</v>
      </c>
      <c r="F97" s="125">
        <f>SUM(F98:F100)</f>
        <v>10381.44</v>
      </c>
      <c r="G97" s="92">
        <f>SUM(F97/E97*100)</f>
        <v>51.909458061425674</v>
      </c>
    </row>
    <row r="98" spans="1:7" s="31" customFormat="1" ht="30" customHeight="1">
      <c r="A98" s="190">
        <v>3111</v>
      </c>
      <c r="B98" s="190"/>
      <c r="C98" s="190"/>
      <c r="D98" s="87" t="s">
        <v>168</v>
      </c>
      <c r="E98" s="101"/>
      <c r="F98" s="126">
        <v>8567.75</v>
      </c>
      <c r="G98" s="89"/>
    </row>
    <row r="99" spans="1:7" s="31" customFormat="1" ht="30" customHeight="1">
      <c r="A99" s="190">
        <v>3121</v>
      </c>
      <c r="B99" s="190"/>
      <c r="C99" s="190"/>
      <c r="D99" s="87" t="s">
        <v>169</v>
      </c>
      <c r="E99" s="101"/>
      <c r="F99" s="126">
        <v>400</v>
      </c>
      <c r="G99" s="89"/>
    </row>
    <row r="100" spans="1:7" s="31" customFormat="1" ht="30" customHeight="1">
      <c r="A100" s="190">
        <v>3132</v>
      </c>
      <c r="B100" s="190"/>
      <c r="C100" s="190"/>
      <c r="D100" s="87" t="s">
        <v>170</v>
      </c>
      <c r="E100" s="101"/>
      <c r="F100" s="126">
        <v>1413.69</v>
      </c>
      <c r="G100" s="89"/>
    </row>
    <row r="101" spans="1:7" s="52" customFormat="1" ht="30" customHeight="1">
      <c r="A101" s="53"/>
      <c r="B101" s="54">
        <v>32</v>
      </c>
      <c r="C101" s="55"/>
      <c r="D101" s="86" t="s">
        <v>141</v>
      </c>
      <c r="E101" s="102">
        <v>2833.41</v>
      </c>
      <c r="F101" s="125">
        <f>SUM(F102)</f>
        <v>918.66</v>
      </c>
      <c r="G101" s="92">
        <f>SUM(F101/E101*100)</f>
        <v>32.422416805192334</v>
      </c>
    </row>
    <row r="102" spans="1:7" s="31" customFormat="1" ht="30" customHeight="1">
      <c r="A102" s="190">
        <v>3212</v>
      </c>
      <c r="B102" s="190"/>
      <c r="C102" s="190"/>
      <c r="D102" s="87" t="s">
        <v>162</v>
      </c>
      <c r="E102" s="101"/>
      <c r="F102" s="126">
        <v>918.66</v>
      </c>
      <c r="G102" s="89"/>
    </row>
    <row r="103" spans="1:7" s="52" customFormat="1" ht="30" customHeight="1">
      <c r="A103" s="191" t="s">
        <v>224</v>
      </c>
      <c r="B103" s="192"/>
      <c r="C103" s="193"/>
      <c r="D103" s="81" t="s">
        <v>225</v>
      </c>
      <c r="E103" s="102">
        <f>SUM(E105)</f>
        <v>2654</v>
      </c>
      <c r="F103" s="102">
        <f>SUM(F105)</f>
        <v>2654</v>
      </c>
      <c r="G103" s="92">
        <f>SUM(F103/E103*100)</f>
        <v>100</v>
      </c>
    </row>
    <row r="104" spans="1:7" s="52" customFormat="1" ht="30" customHeight="1">
      <c r="A104" s="184" t="s">
        <v>226</v>
      </c>
      <c r="B104" s="185"/>
      <c r="C104" s="186"/>
      <c r="D104" s="82" t="s">
        <v>227</v>
      </c>
      <c r="E104" s="102">
        <f>SUM(E105)</f>
        <v>2654</v>
      </c>
      <c r="F104" s="102">
        <f>SUM(F105)</f>
        <v>2654</v>
      </c>
      <c r="G104" s="90"/>
    </row>
    <row r="105" spans="1:7" s="52" customFormat="1" ht="30" customHeight="1">
      <c r="A105" s="53"/>
      <c r="B105" s="54">
        <v>32</v>
      </c>
      <c r="C105" s="55"/>
      <c r="D105" s="86" t="s">
        <v>141</v>
      </c>
      <c r="E105" s="102">
        <v>2654</v>
      </c>
      <c r="F105" s="125">
        <f>SUM(F106:F108)</f>
        <v>2654</v>
      </c>
      <c r="G105" s="92">
        <f>SUM(F105/E105*100)</f>
        <v>100</v>
      </c>
    </row>
    <row r="106" spans="1:7" s="31" customFormat="1" ht="30" customHeight="1">
      <c r="A106" s="190">
        <v>3222</v>
      </c>
      <c r="B106" s="190"/>
      <c r="C106" s="190"/>
      <c r="D106" s="87" t="s">
        <v>145</v>
      </c>
      <c r="E106" s="101"/>
      <c r="F106" s="126">
        <v>1085.07</v>
      </c>
      <c r="G106" s="89"/>
    </row>
    <row r="107" spans="1:7" s="31" customFormat="1" ht="30" customHeight="1">
      <c r="A107" s="190">
        <v>3237</v>
      </c>
      <c r="B107" s="190"/>
      <c r="C107" s="190"/>
      <c r="D107" s="87" t="s">
        <v>153</v>
      </c>
      <c r="E107" s="101"/>
      <c r="F107" s="126">
        <v>413.97</v>
      </c>
      <c r="G107" s="89"/>
    </row>
    <row r="108" spans="1:7" s="31" customFormat="1" ht="30" customHeight="1">
      <c r="A108" s="190">
        <v>3239</v>
      </c>
      <c r="B108" s="190"/>
      <c r="C108" s="190"/>
      <c r="D108" s="87" t="s">
        <v>155</v>
      </c>
      <c r="E108" s="101"/>
      <c r="F108" s="126">
        <v>1154.96</v>
      </c>
      <c r="G108" s="89"/>
    </row>
    <row r="109" spans="1:7" s="52" customFormat="1" ht="30" customHeight="1">
      <c r="A109" s="191" t="s">
        <v>228</v>
      </c>
      <c r="B109" s="192"/>
      <c r="C109" s="193"/>
      <c r="D109" s="81" t="s">
        <v>229</v>
      </c>
      <c r="E109" s="102">
        <f>SUM(E111)</f>
        <v>434.99</v>
      </c>
      <c r="F109" s="102">
        <f>SUM(F111)</f>
        <v>104.67</v>
      </c>
      <c r="G109" s="92">
        <f>SUM(F109/E109*100)</f>
        <v>24.062622129244353</v>
      </c>
    </row>
    <row r="110" spans="1:7" s="52" customFormat="1" ht="30" customHeight="1">
      <c r="A110" s="184" t="s">
        <v>230</v>
      </c>
      <c r="B110" s="185"/>
      <c r="C110" s="186"/>
      <c r="D110" s="85" t="s">
        <v>231</v>
      </c>
      <c r="E110" s="102">
        <f>SUM(E111)</f>
        <v>434.99</v>
      </c>
      <c r="F110" s="102">
        <f>SUM(F111)</f>
        <v>104.67</v>
      </c>
      <c r="G110" s="90"/>
    </row>
    <row r="111" spans="1:7" s="52" customFormat="1" ht="30" customHeight="1">
      <c r="A111" s="53"/>
      <c r="B111" s="54">
        <v>32</v>
      </c>
      <c r="C111" s="55"/>
      <c r="D111" s="86" t="s">
        <v>141</v>
      </c>
      <c r="E111" s="102">
        <v>434.99</v>
      </c>
      <c r="F111" s="125">
        <f>SUM(F112:F113)</f>
        <v>104.67</v>
      </c>
      <c r="G111" s="92">
        <f>SUM(F111/E111*100)</f>
        <v>24.062622129244353</v>
      </c>
    </row>
    <row r="112" spans="1:7" s="31" customFormat="1" ht="30" customHeight="1">
      <c r="A112" s="187">
        <v>3221</v>
      </c>
      <c r="B112" s="188"/>
      <c r="C112" s="189"/>
      <c r="D112" s="87" t="s">
        <v>144</v>
      </c>
      <c r="E112" s="101"/>
      <c r="F112" s="126">
        <v>0</v>
      </c>
      <c r="G112" s="89"/>
    </row>
    <row r="113" spans="1:7" s="31" customFormat="1" ht="30" customHeight="1">
      <c r="A113" s="187">
        <v>3293</v>
      </c>
      <c r="B113" s="188"/>
      <c r="C113" s="189"/>
      <c r="D113" s="87" t="s">
        <v>156</v>
      </c>
      <c r="E113" s="101"/>
      <c r="F113" s="126">
        <v>104.67</v>
      </c>
      <c r="G113" s="89"/>
    </row>
    <row r="114" spans="1:7" s="52" customFormat="1" ht="30" customHeight="1">
      <c r="A114" s="191" t="s">
        <v>232</v>
      </c>
      <c r="B114" s="192"/>
      <c r="C114" s="193"/>
      <c r="D114" s="81" t="s">
        <v>233</v>
      </c>
      <c r="E114" s="102">
        <f>SUM(E115)</f>
        <v>1600</v>
      </c>
      <c r="F114" s="102">
        <f>SUM(F115)</f>
        <v>1600</v>
      </c>
      <c r="G114" s="92">
        <f>SUM(F114/E114*100)</f>
        <v>100</v>
      </c>
    </row>
    <row r="115" spans="1:7" s="52" customFormat="1" ht="30" customHeight="1">
      <c r="A115" s="184" t="s">
        <v>234</v>
      </c>
      <c r="B115" s="185"/>
      <c r="C115" s="186"/>
      <c r="D115" s="82" t="s">
        <v>235</v>
      </c>
      <c r="E115" s="102">
        <f>SUM(E116,E118)</f>
        <v>1600</v>
      </c>
      <c r="F115" s="102">
        <f>SUM(F116)</f>
        <v>1600</v>
      </c>
      <c r="G115" s="90"/>
    </row>
    <row r="116" spans="1:7" s="52" customFormat="1" ht="30" customHeight="1">
      <c r="A116" s="53"/>
      <c r="B116" s="54">
        <v>32</v>
      </c>
      <c r="C116" s="55"/>
      <c r="D116" s="86" t="s">
        <v>141</v>
      </c>
      <c r="E116" s="102">
        <v>1600</v>
      </c>
      <c r="F116" s="125">
        <f>SUM(F117:F121)</f>
        <v>1600</v>
      </c>
      <c r="G116" s="92">
        <f>SUM(F116/E116*100)</f>
        <v>100</v>
      </c>
    </row>
    <row r="117" spans="1:7" s="31" customFormat="1" ht="30" customHeight="1">
      <c r="A117" s="187">
        <v>3211</v>
      </c>
      <c r="B117" s="188"/>
      <c r="C117" s="189"/>
      <c r="D117" s="87" t="s">
        <v>142</v>
      </c>
      <c r="E117" s="101"/>
      <c r="F117" s="126">
        <v>90.06</v>
      </c>
      <c r="G117" s="89"/>
    </row>
    <row r="118" spans="1:7" s="127" customFormat="1" ht="30" customHeight="1">
      <c r="A118" s="187">
        <v>3222</v>
      </c>
      <c r="B118" s="188"/>
      <c r="C118" s="189"/>
      <c r="D118" s="87" t="s">
        <v>145</v>
      </c>
      <c r="E118" s="101"/>
      <c r="F118" s="126">
        <v>524.64</v>
      </c>
      <c r="G118" s="91"/>
    </row>
    <row r="119" spans="1:7" s="31" customFormat="1" ht="30" customHeight="1">
      <c r="A119" s="187">
        <v>3225</v>
      </c>
      <c r="B119" s="188"/>
      <c r="C119" s="189"/>
      <c r="D119" s="87" t="s">
        <v>147</v>
      </c>
      <c r="E119" s="101"/>
      <c r="F119" s="126">
        <v>225.3</v>
      </c>
      <c r="G119" s="89"/>
    </row>
    <row r="120" spans="1:7" s="31" customFormat="1" ht="30" customHeight="1">
      <c r="A120" s="187">
        <v>3231</v>
      </c>
      <c r="B120" s="188"/>
      <c r="C120" s="189"/>
      <c r="D120" s="87" t="s">
        <v>149</v>
      </c>
      <c r="E120" s="101"/>
      <c r="F120" s="126">
        <v>500</v>
      </c>
      <c r="G120" s="89"/>
    </row>
    <row r="121" spans="1:7" s="31" customFormat="1" ht="30" customHeight="1">
      <c r="A121" s="187">
        <v>3299</v>
      </c>
      <c r="B121" s="188"/>
      <c r="C121" s="189"/>
      <c r="D121" s="87" t="s">
        <v>159</v>
      </c>
      <c r="E121" s="101"/>
      <c r="F121" s="126">
        <v>260</v>
      </c>
      <c r="G121" s="89"/>
    </row>
    <row r="122" spans="1:7" s="52" customFormat="1" ht="30" customHeight="1">
      <c r="A122" s="203" t="s">
        <v>273</v>
      </c>
      <c r="B122" s="204"/>
      <c r="C122" s="205"/>
      <c r="D122" s="103" t="s">
        <v>221</v>
      </c>
      <c r="E122" s="102">
        <f>SUM(E123,E127,E133)</f>
        <v>1515.6399999999999</v>
      </c>
      <c r="F122" s="102">
        <f>SUM(F123,F127,F133)</f>
        <v>842.5</v>
      </c>
      <c r="G122" s="92">
        <f>SUM(F122/E122*100)</f>
        <v>55.587078725818806</v>
      </c>
    </row>
    <row r="123" spans="1:7" s="52" customFormat="1" ht="30" customHeight="1">
      <c r="A123" s="191" t="s">
        <v>236</v>
      </c>
      <c r="B123" s="192"/>
      <c r="C123" s="193"/>
      <c r="D123" s="81" t="s">
        <v>237</v>
      </c>
      <c r="E123" s="102">
        <f>SUM(E125)</f>
        <v>380.03</v>
      </c>
      <c r="F123" s="102">
        <f>SUM(F125)</f>
        <v>405</v>
      </c>
      <c r="G123" s="92">
        <f>SUM(F123/E123*100)</f>
        <v>106.57053390521803</v>
      </c>
    </row>
    <row r="124" spans="1:7" s="52" customFormat="1" ht="38.25">
      <c r="A124" s="184" t="s">
        <v>238</v>
      </c>
      <c r="B124" s="185"/>
      <c r="C124" s="186"/>
      <c r="D124" s="82" t="s">
        <v>239</v>
      </c>
      <c r="E124" s="102">
        <f>SUM(E125)</f>
        <v>380.03</v>
      </c>
      <c r="F124" s="102">
        <f>SUM(F125)</f>
        <v>405</v>
      </c>
      <c r="G124" s="90"/>
    </row>
    <row r="125" spans="1:7" s="52" customFormat="1" ht="30" customHeight="1">
      <c r="A125" s="53"/>
      <c r="B125" s="54">
        <v>38</v>
      </c>
      <c r="C125" s="55"/>
      <c r="D125" s="86" t="s">
        <v>171</v>
      </c>
      <c r="E125" s="102">
        <v>380.03</v>
      </c>
      <c r="F125" s="125">
        <f>SUM(F126)</f>
        <v>405</v>
      </c>
      <c r="G125" s="92">
        <f>SUM(F125/E125*100)</f>
        <v>106.57053390521803</v>
      </c>
    </row>
    <row r="126" spans="1:7" s="31" customFormat="1" ht="30" customHeight="1">
      <c r="A126" s="187">
        <v>3812</v>
      </c>
      <c r="B126" s="188"/>
      <c r="C126" s="189"/>
      <c r="D126" s="87" t="s">
        <v>172</v>
      </c>
      <c r="E126" s="101"/>
      <c r="F126" s="126">
        <v>405</v>
      </c>
      <c r="G126" s="89"/>
    </row>
    <row r="127" spans="1:7" s="52" customFormat="1" ht="30" customHeight="1">
      <c r="A127" s="191" t="s">
        <v>274</v>
      </c>
      <c r="B127" s="192"/>
      <c r="C127" s="193"/>
      <c r="D127" s="99" t="s">
        <v>275</v>
      </c>
      <c r="E127" s="102">
        <f>SUM(E129)</f>
        <v>600</v>
      </c>
      <c r="F127" s="102">
        <f>SUM(F129)</f>
        <v>0</v>
      </c>
      <c r="G127" s="92">
        <f>SUM(F127/E127*100)</f>
        <v>0</v>
      </c>
    </row>
    <row r="128" spans="1:7" s="52" customFormat="1" ht="30" customHeight="1">
      <c r="A128" s="184" t="s">
        <v>234</v>
      </c>
      <c r="B128" s="185"/>
      <c r="C128" s="186"/>
      <c r="D128" s="100" t="s">
        <v>235</v>
      </c>
      <c r="E128" s="102">
        <f>SUM(E129)</f>
        <v>600</v>
      </c>
      <c r="F128" s="102">
        <f>SUM(F129)</f>
        <v>0</v>
      </c>
      <c r="G128" s="90"/>
    </row>
    <row r="129" spans="1:7" s="52" customFormat="1" ht="30" customHeight="1">
      <c r="A129" s="53"/>
      <c r="B129" s="54">
        <v>32</v>
      </c>
      <c r="C129" s="55"/>
      <c r="D129" s="86" t="s">
        <v>141</v>
      </c>
      <c r="E129" s="102">
        <v>600</v>
      </c>
      <c r="F129" s="125">
        <f>SUM(F130:F132)</f>
        <v>0</v>
      </c>
      <c r="G129" s="92">
        <f>SUM(F129/E129*100)</f>
        <v>0</v>
      </c>
    </row>
    <row r="130" spans="1:7" s="31" customFormat="1" ht="30" customHeight="1">
      <c r="A130" s="187">
        <v>3225</v>
      </c>
      <c r="B130" s="188"/>
      <c r="C130" s="189"/>
      <c r="D130" s="87" t="s">
        <v>147</v>
      </c>
      <c r="E130" s="101"/>
      <c r="F130" s="126">
        <v>0</v>
      </c>
      <c r="G130" s="89"/>
    </row>
    <row r="131" spans="1:7" s="31" customFormat="1" ht="30" customHeight="1">
      <c r="A131" s="187">
        <v>3237</v>
      </c>
      <c r="B131" s="188"/>
      <c r="C131" s="189"/>
      <c r="D131" s="87" t="s">
        <v>153</v>
      </c>
      <c r="E131" s="101"/>
      <c r="F131" s="126">
        <v>0</v>
      </c>
      <c r="G131" s="89"/>
    </row>
    <row r="132" spans="1:7" s="31" customFormat="1" ht="30" customHeight="1">
      <c r="A132" s="187">
        <v>3295</v>
      </c>
      <c r="B132" s="188"/>
      <c r="C132" s="189"/>
      <c r="D132" s="87" t="s">
        <v>158</v>
      </c>
      <c r="E132" s="101"/>
      <c r="F132" s="126">
        <v>0</v>
      </c>
      <c r="G132" s="89"/>
    </row>
    <row r="133" spans="1:7" s="52" customFormat="1" ht="30" customHeight="1">
      <c r="A133" s="191" t="s">
        <v>286</v>
      </c>
      <c r="B133" s="192"/>
      <c r="C133" s="193"/>
      <c r="D133" s="119" t="s">
        <v>287</v>
      </c>
      <c r="E133" s="102">
        <f>SUM(E135)</f>
        <v>535.61</v>
      </c>
      <c r="F133" s="102">
        <f>SUM(F135)</f>
        <v>437.5</v>
      </c>
      <c r="G133" s="92">
        <f>SUM(F133/E133*100)</f>
        <v>81.682567539814414</v>
      </c>
    </row>
    <row r="134" spans="1:7" s="52" customFormat="1" ht="30" customHeight="1">
      <c r="A134" s="184" t="s">
        <v>234</v>
      </c>
      <c r="B134" s="185"/>
      <c r="C134" s="186"/>
      <c r="D134" s="118" t="s">
        <v>235</v>
      </c>
      <c r="E134" s="102">
        <f>SUM(E135)</f>
        <v>535.61</v>
      </c>
      <c r="F134" s="102">
        <f>SUM(F135)</f>
        <v>437.5</v>
      </c>
      <c r="G134" s="90"/>
    </row>
    <row r="135" spans="1:7" s="52" customFormat="1" ht="30" customHeight="1">
      <c r="A135" s="53"/>
      <c r="B135" s="54">
        <v>32</v>
      </c>
      <c r="C135" s="55"/>
      <c r="D135" s="86" t="s">
        <v>141</v>
      </c>
      <c r="E135" s="102">
        <v>535.61</v>
      </c>
      <c r="F135" s="125">
        <f>SUM(F136:F136)</f>
        <v>437.5</v>
      </c>
      <c r="G135" s="92">
        <f>SUM(F135/E135*100)</f>
        <v>81.682567539814414</v>
      </c>
    </row>
    <row r="136" spans="1:7" s="31" customFormat="1" ht="30" customHeight="1">
      <c r="A136" s="187">
        <v>3239</v>
      </c>
      <c r="B136" s="188"/>
      <c r="C136" s="189"/>
      <c r="D136" s="87" t="s">
        <v>155</v>
      </c>
      <c r="E136" s="101"/>
      <c r="F136" s="126">
        <v>437.5</v>
      </c>
      <c r="G136" s="89"/>
    </row>
    <row r="137" spans="1:7" s="52" customFormat="1" ht="30" customHeight="1">
      <c r="A137" s="191" t="s">
        <v>240</v>
      </c>
      <c r="B137" s="192"/>
      <c r="C137" s="193"/>
      <c r="D137" s="81" t="s">
        <v>241</v>
      </c>
      <c r="E137" s="102">
        <f>SUM(E138)</f>
        <v>2500</v>
      </c>
      <c r="F137" s="102">
        <f>SUM(F138)</f>
        <v>1773.66</v>
      </c>
      <c r="G137" s="92">
        <f t="shared" ref="G137:G138" si="2">SUM(F137/E137*100)</f>
        <v>70.946399999999997</v>
      </c>
    </row>
    <row r="138" spans="1:7" s="52" customFormat="1" ht="30" customHeight="1">
      <c r="A138" s="191" t="s">
        <v>242</v>
      </c>
      <c r="B138" s="192"/>
      <c r="C138" s="193"/>
      <c r="D138" s="81" t="s">
        <v>243</v>
      </c>
      <c r="E138" s="102">
        <f>SUM(E140)</f>
        <v>2500</v>
      </c>
      <c r="F138" s="102">
        <f>SUM(F140)</f>
        <v>1773.66</v>
      </c>
      <c r="G138" s="92">
        <f t="shared" si="2"/>
        <v>70.946399999999997</v>
      </c>
    </row>
    <row r="139" spans="1:7" s="52" customFormat="1" ht="30" customHeight="1">
      <c r="A139" s="184" t="s">
        <v>204</v>
      </c>
      <c r="B139" s="185"/>
      <c r="C139" s="186"/>
      <c r="D139" s="82" t="s">
        <v>205</v>
      </c>
      <c r="E139" s="102">
        <f>SUM(E140)</f>
        <v>2500</v>
      </c>
      <c r="F139" s="102">
        <f>SUM(F140)</f>
        <v>1773.66</v>
      </c>
      <c r="G139" s="90"/>
    </row>
    <row r="140" spans="1:7" s="52" customFormat="1" ht="30" customHeight="1">
      <c r="A140" s="53"/>
      <c r="B140" s="54">
        <v>32</v>
      </c>
      <c r="C140" s="55"/>
      <c r="D140" s="86" t="s">
        <v>141</v>
      </c>
      <c r="E140" s="102">
        <v>2500</v>
      </c>
      <c r="F140" s="125">
        <f>SUM(F141)</f>
        <v>1773.66</v>
      </c>
      <c r="G140" s="92">
        <f>SUM(F140/E140*100)</f>
        <v>70.946399999999997</v>
      </c>
    </row>
    <row r="141" spans="1:7" s="52" customFormat="1" ht="30" customHeight="1">
      <c r="A141" s="187">
        <v>3232</v>
      </c>
      <c r="B141" s="188"/>
      <c r="C141" s="189"/>
      <c r="D141" s="87" t="s">
        <v>150</v>
      </c>
      <c r="E141" s="102"/>
      <c r="F141" s="126">
        <v>1773.66</v>
      </c>
      <c r="G141" s="90"/>
    </row>
    <row r="142" spans="1:7" s="52" customFormat="1" ht="30" customHeight="1">
      <c r="A142" s="191" t="s">
        <v>288</v>
      </c>
      <c r="B142" s="192"/>
      <c r="C142" s="193"/>
      <c r="D142" s="119" t="s">
        <v>289</v>
      </c>
      <c r="E142" s="102">
        <f t="shared" ref="E142:F144" si="3">SUM(E143)</f>
        <v>10000</v>
      </c>
      <c r="F142" s="102">
        <f t="shared" si="3"/>
        <v>0</v>
      </c>
      <c r="G142" s="92">
        <f t="shared" ref="G142:G143" si="4">SUM(F142/E142*100)</f>
        <v>0</v>
      </c>
    </row>
    <row r="143" spans="1:7" s="52" customFormat="1" ht="30" customHeight="1">
      <c r="A143" s="191" t="s">
        <v>290</v>
      </c>
      <c r="B143" s="192"/>
      <c r="C143" s="193"/>
      <c r="D143" s="119" t="s">
        <v>291</v>
      </c>
      <c r="E143" s="102">
        <f t="shared" si="3"/>
        <v>10000</v>
      </c>
      <c r="F143" s="102">
        <f t="shared" si="3"/>
        <v>0</v>
      </c>
      <c r="G143" s="92">
        <f t="shared" si="4"/>
        <v>0</v>
      </c>
    </row>
    <row r="144" spans="1:7" s="52" customFormat="1" ht="30" customHeight="1">
      <c r="A144" s="184" t="s">
        <v>251</v>
      </c>
      <c r="B144" s="185"/>
      <c r="C144" s="186"/>
      <c r="D144" s="118" t="s">
        <v>252</v>
      </c>
      <c r="E144" s="102">
        <f t="shared" si="3"/>
        <v>10000</v>
      </c>
      <c r="F144" s="102">
        <f t="shared" si="3"/>
        <v>0</v>
      </c>
      <c r="G144" s="90"/>
    </row>
    <row r="145" spans="1:7" s="52" customFormat="1" ht="30" customHeight="1">
      <c r="A145" s="56"/>
      <c r="B145" s="57">
        <v>45</v>
      </c>
      <c r="C145" s="58"/>
      <c r="D145" s="86" t="s">
        <v>292</v>
      </c>
      <c r="E145" s="102">
        <v>10000</v>
      </c>
      <c r="F145" s="102">
        <f>SUM(F146)</f>
        <v>0</v>
      </c>
      <c r="G145" s="92">
        <f>SUM(F145/E145*100)</f>
        <v>0</v>
      </c>
    </row>
    <row r="146" spans="1:7" s="31" customFormat="1" ht="30" customHeight="1">
      <c r="A146" s="187">
        <v>4511</v>
      </c>
      <c r="B146" s="188"/>
      <c r="C146" s="189"/>
      <c r="D146" s="87" t="s">
        <v>293</v>
      </c>
      <c r="E146" s="101"/>
      <c r="F146" s="126">
        <v>0</v>
      </c>
      <c r="G146" s="89"/>
    </row>
    <row r="147" spans="1:7" s="52" customFormat="1" ht="30" customHeight="1">
      <c r="A147" s="191" t="s">
        <v>244</v>
      </c>
      <c r="B147" s="192"/>
      <c r="C147" s="193"/>
      <c r="D147" s="81" t="s">
        <v>245</v>
      </c>
      <c r="E147" s="102">
        <f>SUM(E148,E154)</f>
        <v>3849.62</v>
      </c>
      <c r="F147" s="102">
        <f>SUM(F148,F154)</f>
        <v>42.3</v>
      </c>
      <c r="G147" s="92">
        <f t="shared" ref="G147:G148" si="5">SUM(F147/E147*100)</f>
        <v>1.0988097526509109</v>
      </c>
    </row>
    <row r="148" spans="1:7" s="52" customFormat="1" ht="30" customHeight="1">
      <c r="A148" s="191" t="s">
        <v>246</v>
      </c>
      <c r="B148" s="192"/>
      <c r="C148" s="193"/>
      <c r="D148" s="81" t="s">
        <v>247</v>
      </c>
      <c r="E148" s="102">
        <f>SUM(E149)</f>
        <v>2425.1999999999998</v>
      </c>
      <c r="F148" s="102">
        <f>SUM(F149)</f>
        <v>0</v>
      </c>
      <c r="G148" s="92">
        <f t="shared" si="5"/>
        <v>0</v>
      </c>
    </row>
    <row r="149" spans="1:7" s="52" customFormat="1" ht="30" customHeight="1">
      <c r="A149" s="184" t="s">
        <v>212</v>
      </c>
      <c r="B149" s="185"/>
      <c r="C149" s="186"/>
      <c r="D149" s="82" t="s">
        <v>213</v>
      </c>
      <c r="E149" s="102">
        <f>SUM(E150)</f>
        <v>2425.1999999999998</v>
      </c>
      <c r="F149" s="102">
        <f>SUM(F150)</f>
        <v>0</v>
      </c>
      <c r="G149" s="90"/>
    </row>
    <row r="150" spans="1:7" s="52" customFormat="1" ht="30" customHeight="1">
      <c r="A150" s="56"/>
      <c r="B150" s="57">
        <v>42</v>
      </c>
      <c r="C150" s="58"/>
      <c r="D150" s="86" t="s">
        <v>173</v>
      </c>
      <c r="E150" s="102">
        <v>2425.1999999999998</v>
      </c>
      <c r="F150" s="125">
        <f>SUM(F151:F153)</f>
        <v>0</v>
      </c>
      <c r="G150" s="92">
        <f>SUM(F150/E150*100)</f>
        <v>0</v>
      </c>
    </row>
    <row r="151" spans="1:7" s="31" customFormat="1" ht="30" customHeight="1">
      <c r="A151" s="187">
        <v>4221</v>
      </c>
      <c r="B151" s="188"/>
      <c r="C151" s="189"/>
      <c r="D151" s="87" t="s">
        <v>174</v>
      </c>
      <c r="E151" s="101"/>
      <c r="F151" s="126">
        <v>0</v>
      </c>
      <c r="G151" s="89"/>
    </row>
    <row r="152" spans="1:7" s="31" customFormat="1" ht="30" customHeight="1">
      <c r="A152" s="187">
        <v>4223</v>
      </c>
      <c r="B152" s="188"/>
      <c r="C152" s="189"/>
      <c r="D152" s="87" t="s">
        <v>278</v>
      </c>
      <c r="E152" s="101"/>
      <c r="F152" s="126">
        <v>0</v>
      </c>
      <c r="G152" s="89"/>
    </row>
    <row r="153" spans="1:7" s="31" customFormat="1" ht="30" customHeight="1">
      <c r="A153" s="187">
        <v>4227</v>
      </c>
      <c r="B153" s="188"/>
      <c r="C153" s="189"/>
      <c r="D153" s="87" t="s">
        <v>175</v>
      </c>
      <c r="E153" s="101"/>
      <c r="F153" s="126">
        <v>0</v>
      </c>
      <c r="G153" s="89"/>
    </row>
    <row r="154" spans="1:7" s="52" customFormat="1" ht="30" customHeight="1">
      <c r="A154" s="191" t="s">
        <v>248</v>
      </c>
      <c r="B154" s="192"/>
      <c r="C154" s="193"/>
      <c r="D154" s="81" t="s">
        <v>249</v>
      </c>
      <c r="E154" s="102">
        <f>SUM(E156,E159,E162,E165)</f>
        <v>1424.42</v>
      </c>
      <c r="F154" s="102">
        <f>SUM(F156,F159,F162,F165)</f>
        <v>42.3</v>
      </c>
      <c r="G154" s="92">
        <f>SUM(F154/E154*100)</f>
        <v>2.969629744036169</v>
      </c>
    </row>
    <row r="155" spans="1:7" s="52" customFormat="1" ht="30" customHeight="1">
      <c r="A155" s="184" t="s">
        <v>234</v>
      </c>
      <c r="B155" s="185"/>
      <c r="C155" s="186"/>
      <c r="D155" s="100" t="s">
        <v>235</v>
      </c>
      <c r="E155" s="102">
        <f>SUM(E156)</f>
        <v>330</v>
      </c>
      <c r="F155" s="102">
        <f>SUM(F156)</f>
        <v>28.8</v>
      </c>
      <c r="G155" s="90"/>
    </row>
    <row r="156" spans="1:7" s="52" customFormat="1" ht="30" customHeight="1">
      <c r="A156" s="56"/>
      <c r="B156" s="57">
        <v>42</v>
      </c>
      <c r="C156" s="58"/>
      <c r="D156" s="86" t="s">
        <v>173</v>
      </c>
      <c r="E156" s="102">
        <v>330</v>
      </c>
      <c r="F156" s="125">
        <f>SUM(F157)</f>
        <v>28.8</v>
      </c>
      <c r="G156" s="92">
        <f>SUM(F156/E156*100)</f>
        <v>8.7272727272727284</v>
      </c>
    </row>
    <row r="157" spans="1:7" s="31" customFormat="1" ht="30" customHeight="1">
      <c r="A157" s="187">
        <v>4241</v>
      </c>
      <c r="B157" s="188"/>
      <c r="C157" s="189"/>
      <c r="D157" s="87" t="s">
        <v>176</v>
      </c>
      <c r="E157" s="101"/>
      <c r="F157" s="126">
        <v>28.8</v>
      </c>
      <c r="G157" s="89"/>
    </row>
    <row r="158" spans="1:7" s="52" customFormat="1" ht="30" customHeight="1">
      <c r="A158" s="184" t="s">
        <v>212</v>
      </c>
      <c r="B158" s="185"/>
      <c r="C158" s="186"/>
      <c r="D158" s="82" t="s">
        <v>213</v>
      </c>
      <c r="E158" s="102">
        <f>SUM(E159)</f>
        <v>369.42</v>
      </c>
      <c r="F158" s="102">
        <f>SUM(F159)</f>
        <v>0</v>
      </c>
      <c r="G158" s="90"/>
    </row>
    <row r="159" spans="1:7" s="52" customFormat="1" ht="30" customHeight="1">
      <c r="A159" s="56"/>
      <c r="B159" s="57">
        <v>42</v>
      </c>
      <c r="C159" s="58"/>
      <c r="D159" s="86" t="s">
        <v>173</v>
      </c>
      <c r="E159" s="102">
        <v>369.42</v>
      </c>
      <c r="F159" s="125">
        <f>SUM(F160)</f>
        <v>0</v>
      </c>
      <c r="G159" s="92">
        <f>SUM(F159/E159*100)</f>
        <v>0</v>
      </c>
    </row>
    <row r="160" spans="1:7" s="31" customFormat="1" ht="30" customHeight="1">
      <c r="A160" s="187">
        <v>4241</v>
      </c>
      <c r="B160" s="188"/>
      <c r="C160" s="189"/>
      <c r="D160" s="87" t="s">
        <v>176</v>
      </c>
      <c r="E160" s="101"/>
      <c r="F160" s="126">
        <v>0</v>
      </c>
      <c r="G160" s="89"/>
    </row>
    <row r="161" spans="1:7" s="52" customFormat="1" ht="30" customHeight="1">
      <c r="A161" s="184" t="s">
        <v>218</v>
      </c>
      <c r="B161" s="185"/>
      <c r="C161" s="186"/>
      <c r="D161" s="82" t="s">
        <v>219</v>
      </c>
      <c r="E161" s="102">
        <f>SUM(E162)</f>
        <v>425</v>
      </c>
      <c r="F161" s="102">
        <f>SUM(F162)</f>
        <v>0</v>
      </c>
      <c r="G161" s="90"/>
    </row>
    <row r="162" spans="1:7" s="52" customFormat="1" ht="30" customHeight="1">
      <c r="A162" s="56"/>
      <c r="B162" s="57">
        <v>42</v>
      </c>
      <c r="C162" s="58"/>
      <c r="D162" s="86" t="s">
        <v>173</v>
      </c>
      <c r="E162" s="102">
        <v>425</v>
      </c>
      <c r="F162" s="125">
        <f>SUM(F163)</f>
        <v>0</v>
      </c>
      <c r="G162" s="92">
        <f>SUM(F162/E162*100)</f>
        <v>0</v>
      </c>
    </row>
    <row r="163" spans="1:7" s="31" customFormat="1" ht="30" customHeight="1">
      <c r="A163" s="187">
        <v>4241</v>
      </c>
      <c r="B163" s="188"/>
      <c r="C163" s="189"/>
      <c r="D163" s="87" t="s">
        <v>176</v>
      </c>
      <c r="E163" s="101"/>
      <c r="F163" s="126">
        <v>0</v>
      </c>
      <c r="G163" s="89"/>
    </row>
    <row r="164" spans="1:7" s="52" customFormat="1" ht="30" customHeight="1">
      <c r="A164" s="184" t="s">
        <v>214</v>
      </c>
      <c r="B164" s="185"/>
      <c r="C164" s="186"/>
      <c r="D164" s="82" t="s">
        <v>215</v>
      </c>
      <c r="E164" s="102">
        <f>SUM(E165)</f>
        <v>300</v>
      </c>
      <c r="F164" s="102">
        <f>SUM(F165)</f>
        <v>13.5</v>
      </c>
      <c r="G164" s="90"/>
    </row>
    <row r="165" spans="1:7" s="52" customFormat="1" ht="30" customHeight="1">
      <c r="A165" s="56"/>
      <c r="B165" s="57">
        <v>42</v>
      </c>
      <c r="C165" s="58"/>
      <c r="D165" s="86" t="s">
        <v>173</v>
      </c>
      <c r="E165" s="102">
        <v>300</v>
      </c>
      <c r="F165" s="125">
        <f>SUM(F166)</f>
        <v>13.5</v>
      </c>
      <c r="G165" s="92">
        <f>SUM(F165/E165*100)</f>
        <v>4.5</v>
      </c>
    </row>
    <row r="166" spans="1:7" s="31" customFormat="1" ht="30" customHeight="1">
      <c r="A166" s="187">
        <v>4241</v>
      </c>
      <c r="B166" s="188"/>
      <c r="C166" s="189"/>
      <c r="D166" s="87" t="s">
        <v>176</v>
      </c>
      <c r="E166" s="101"/>
      <c r="F166" s="126">
        <v>13.5</v>
      </c>
      <c r="G166" s="89"/>
    </row>
    <row r="168" spans="1:7" ht="15" customHeight="1">
      <c r="A168" s="120" t="s">
        <v>304</v>
      </c>
      <c r="D168"/>
      <c r="F168" s="202" t="s">
        <v>254</v>
      </c>
      <c r="G168" s="202"/>
    </row>
    <row r="169" spans="1:7">
      <c r="A169" s="121" t="s">
        <v>261</v>
      </c>
      <c r="D169"/>
      <c r="F169" s="123" t="s">
        <v>255</v>
      </c>
      <c r="G169" s="124"/>
    </row>
    <row r="170" spans="1:7" ht="15" customHeight="1">
      <c r="A170" s="120" t="s">
        <v>294</v>
      </c>
      <c r="D170"/>
    </row>
  </sheetData>
  <mergeCells count="135">
    <mergeCell ref="F168:G168"/>
    <mergeCell ref="A164:C164"/>
    <mergeCell ref="A166:C166"/>
    <mergeCell ref="A161:C161"/>
    <mergeCell ref="A163:C163"/>
    <mergeCell ref="A154:C154"/>
    <mergeCell ref="A158:C158"/>
    <mergeCell ref="A160:C160"/>
    <mergeCell ref="A131:C131"/>
    <mergeCell ref="A132:C132"/>
    <mergeCell ref="A155:C155"/>
    <mergeCell ref="A157:C157"/>
    <mergeCell ref="A151:C151"/>
    <mergeCell ref="A153:C153"/>
    <mergeCell ref="A152:C152"/>
    <mergeCell ref="A133:C133"/>
    <mergeCell ref="A134:C134"/>
    <mergeCell ref="A136:C136"/>
    <mergeCell ref="A142:C142"/>
    <mergeCell ref="A143:C143"/>
    <mergeCell ref="A2:G2"/>
    <mergeCell ref="A11:C11"/>
    <mergeCell ref="A13:C13"/>
    <mergeCell ref="A4:G4"/>
    <mergeCell ref="A6:D6"/>
    <mergeCell ref="A7:D7"/>
    <mergeCell ref="A8:C8"/>
    <mergeCell ref="A141:C141"/>
    <mergeCell ref="A139:C139"/>
    <mergeCell ref="A137:C137"/>
    <mergeCell ref="A138:C138"/>
    <mergeCell ref="A34:C34"/>
    <mergeCell ref="A25:C25"/>
    <mergeCell ref="A26:C26"/>
    <mergeCell ref="A27:C27"/>
    <mergeCell ref="A28:C28"/>
    <mergeCell ref="A29:C29"/>
    <mergeCell ref="A40:C40"/>
    <mergeCell ref="A41:C41"/>
    <mergeCell ref="A42:C42"/>
    <mergeCell ref="A44:C44"/>
    <mergeCell ref="A36:C36"/>
    <mergeCell ref="A37:C37"/>
    <mergeCell ref="A38:C38"/>
    <mergeCell ref="A9:C9"/>
    <mergeCell ref="A10:C10"/>
    <mergeCell ref="A14:C14"/>
    <mergeCell ref="A15:C15"/>
    <mergeCell ref="A16:C16"/>
    <mergeCell ref="A17:C17"/>
    <mergeCell ref="A18:C18"/>
    <mergeCell ref="A19:C19"/>
    <mergeCell ref="A20:C20"/>
    <mergeCell ref="A147:C147"/>
    <mergeCell ref="A148:C148"/>
    <mergeCell ref="A149:C149"/>
    <mergeCell ref="A30:C30"/>
    <mergeCell ref="A32:C32"/>
    <mergeCell ref="A33:C33"/>
    <mergeCell ref="A39:C39"/>
    <mergeCell ref="A70:C70"/>
    <mergeCell ref="A72:C72"/>
    <mergeCell ref="A47:C47"/>
    <mergeCell ref="A49:C49"/>
    <mergeCell ref="A50:C50"/>
    <mergeCell ref="A68:C68"/>
    <mergeCell ref="A57:C57"/>
    <mergeCell ref="A58:C58"/>
    <mergeCell ref="A60:C60"/>
    <mergeCell ref="A61:C61"/>
    <mergeCell ref="A130:C130"/>
    <mergeCell ref="A122:C122"/>
    <mergeCell ref="A127:C127"/>
    <mergeCell ref="A128:C128"/>
    <mergeCell ref="A126:C126"/>
    <mergeCell ref="A124:C124"/>
    <mergeCell ref="A123:C123"/>
    <mergeCell ref="A98:C98"/>
    <mergeCell ref="A100:C100"/>
    <mergeCell ref="A82:C82"/>
    <mergeCell ref="A83:C83"/>
    <mergeCell ref="A96:C96"/>
    <mergeCell ref="A64:C64"/>
    <mergeCell ref="A21:C21"/>
    <mergeCell ref="A22:C22"/>
    <mergeCell ref="A23:C23"/>
    <mergeCell ref="A24:C24"/>
    <mergeCell ref="A46:C46"/>
    <mergeCell ref="A59:C59"/>
    <mergeCell ref="A51:C51"/>
    <mergeCell ref="A52:C52"/>
    <mergeCell ref="A53:C53"/>
    <mergeCell ref="A54:C54"/>
    <mergeCell ref="A55:C55"/>
    <mergeCell ref="A56:C56"/>
    <mergeCell ref="A117:C117"/>
    <mergeCell ref="A115:C115"/>
    <mergeCell ref="A112:C112"/>
    <mergeCell ref="A114:C114"/>
    <mergeCell ref="A104:C104"/>
    <mergeCell ref="A106:C106"/>
    <mergeCell ref="A109:C109"/>
    <mergeCell ref="A110:C110"/>
    <mergeCell ref="A107:C107"/>
    <mergeCell ref="A108:C108"/>
    <mergeCell ref="A103:C103"/>
    <mergeCell ref="A113:C113"/>
    <mergeCell ref="A99:C99"/>
    <mergeCell ref="A102:C102"/>
    <mergeCell ref="A95:C95"/>
    <mergeCell ref="A62:C62"/>
    <mergeCell ref="A144:C144"/>
    <mergeCell ref="A146:C146"/>
    <mergeCell ref="A65:C65"/>
    <mergeCell ref="A66:C66"/>
    <mergeCell ref="A71:C71"/>
    <mergeCell ref="A88:C88"/>
    <mergeCell ref="A90:C90"/>
    <mergeCell ref="A92:C92"/>
    <mergeCell ref="A94:C94"/>
    <mergeCell ref="A119:C119"/>
    <mergeCell ref="A120:C120"/>
    <mergeCell ref="A118:C118"/>
    <mergeCell ref="A121:C121"/>
    <mergeCell ref="A67:C67"/>
    <mergeCell ref="A78:C78"/>
    <mergeCell ref="A80:C80"/>
    <mergeCell ref="A81:C81"/>
    <mergeCell ref="A89:C89"/>
    <mergeCell ref="A73:C73"/>
    <mergeCell ref="A74:C74"/>
    <mergeCell ref="A76:C76"/>
    <mergeCell ref="A77:C77"/>
    <mergeCell ref="A85:C85"/>
    <mergeCell ref="A86:C86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spuid</cp:lastModifiedBy>
  <cp:lastPrinted>2025-07-14T09:53:38Z</cp:lastPrinted>
  <dcterms:created xsi:type="dcterms:W3CDTF">2022-08-12T12:51:27Z</dcterms:created>
  <dcterms:modified xsi:type="dcterms:W3CDTF">2025-07-14T09:53:41Z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