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FINANCIJSKI PLANOVI\Škola\"/>
    </mc:Choice>
  </mc:AlternateContent>
  <xr:revisionPtr revIDLastSave="0" documentId="13_ncr:1_{41BE0B77-CC54-435B-8E19-23E0C29AE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5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7" i="15" l="1"/>
  <c r="H177" i="15"/>
  <c r="G177" i="15"/>
  <c r="F177" i="15"/>
  <c r="E177" i="15"/>
  <c r="I182" i="15"/>
  <c r="H182" i="15"/>
  <c r="G182" i="15"/>
  <c r="F182" i="15"/>
  <c r="E182" i="15"/>
  <c r="J11" i="10"/>
  <c r="I218" i="15" l="1"/>
  <c r="H218" i="15"/>
  <c r="G218" i="15"/>
  <c r="F218" i="15"/>
  <c r="E218" i="15"/>
  <c r="I212" i="15"/>
  <c r="H212" i="15"/>
  <c r="G212" i="15"/>
  <c r="F212" i="15"/>
  <c r="E212" i="15"/>
  <c r="I206" i="15"/>
  <c r="H206" i="15"/>
  <c r="G206" i="15"/>
  <c r="F206" i="15"/>
  <c r="E206" i="15"/>
  <c r="I196" i="15"/>
  <c r="H196" i="15"/>
  <c r="G196" i="15"/>
  <c r="F196" i="15"/>
  <c r="E196" i="15"/>
  <c r="I187" i="15"/>
  <c r="H187" i="15"/>
  <c r="G187" i="15"/>
  <c r="F187" i="15"/>
  <c r="E187" i="15"/>
  <c r="I139" i="15"/>
  <c r="H139" i="15"/>
  <c r="G139" i="15"/>
  <c r="F139" i="15"/>
  <c r="E139" i="15"/>
  <c r="I125" i="15"/>
  <c r="H125" i="15"/>
  <c r="G125" i="15"/>
  <c r="F125" i="15"/>
  <c r="E125" i="15"/>
  <c r="I112" i="15"/>
  <c r="H112" i="15"/>
  <c r="G112" i="15"/>
  <c r="F112" i="15"/>
  <c r="E112" i="15"/>
  <c r="I105" i="15"/>
  <c r="H105" i="15"/>
  <c r="G105" i="15"/>
  <c r="F105" i="15"/>
  <c r="E105" i="15"/>
  <c r="I98" i="15"/>
  <c r="H98" i="15"/>
  <c r="G98" i="15"/>
  <c r="F98" i="15"/>
  <c r="E98" i="15"/>
  <c r="I88" i="15"/>
  <c r="H88" i="15"/>
  <c r="G88" i="15"/>
  <c r="F88" i="15"/>
  <c r="E88" i="15"/>
  <c r="I85" i="15"/>
  <c r="H85" i="15"/>
  <c r="G85" i="15"/>
  <c r="F85" i="15"/>
  <c r="E85" i="15"/>
  <c r="I65" i="15"/>
  <c r="H65" i="15"/>
  <c r="F65" i="15"/>
  <c r="E65" i="15"/>
  <c r="G65" i="15"/>
  <c r="I68" i="15"/>
  <c r="H68" i="15"/>
  <c r="G68" i="15"/>
  <c r="F68" i="15"/>
  <c r="E68" i="15"/>
  <c r="I47" i="15"/>
  <c r="H47" i="15"/>
  <c r="G47" i="15"/>
  <c r="F47" i="15"/>
  <c r="E47" i="15"/>
  <c r="I40" i="15"/>
  <c r="H40" i="15"/>
  <c r="G40" i="15"/>
  <c r="F40" i="15"/>
  <c r="E40" i="15"/>
  <c r="I34" i="15"/>
  <c r="H34" i="15"/>
  <c r="G34" i="15"/>
  <c r="F34" i="15"/>
  <c r="E34" i="15"/>
  <c r="I26" i="15"/>
  <c r="H26" i="15"/>
  <c r="G26" i="15"/>
  <c r="F26" i="15"/>
  <c r="E26" i="15"/>
  <c r="I19" i="15"/>
  <c r="H19" i="15"/>
  <c r="G19" i="15"/>
  <c r="F19" i="15"/>
  <c r="E19" i="15"/>
  <c r="F70" i="8"/>
  <c r="E70" i="8"/>
  <c r="D70" i="8"/>
  <c r="C70" i="8"/>
  <c r="B70" i="8"/>
  <c r="F56" i="8"/>
  <c r="E56" i="8"/>
  <c r="D56" i="8"/>
  <c r="C56" i="8"/>
  <c r="B56" i="8"/>
  <c r="F50" i="8"/>
  <c r="E50" i="8"/>
  <c r="D50" i="8"/>
  <c r="C50" i="8"/>
  <c r="B50" i="8"/>
  <c r="F47" i="8"/>
  <c r="E47" i="8"/>
  <c r="D47" i="8"/>
  <c r="C47" i="8"/>
  <c r="B47" i="8"/>
  <c r="F36" i="8"/>
  <c r="E36" i="8"/>
  <c r="D36" i="8"/>
  <c r="F22" i="8"/>
  <c r="E22" i="8"/>
  <c r="D22" i="8"/>
  <c r="F16" i="8"/>
  <c r="E16" i="8"/>
  <c r="D16" i="8"/>
  <c r="F13" i="8"/>
  <c r="E13" i="8"/>
  <c r="D13" i="8"/>
  <c r="D17" i="3" l="1"/>
  <c r="E17" i="3"/>
  <c r="F17" i="3"/>
  <c r="G17" i="3"/>
  <c r="H17" i="3"/>
  <c r="D35" i="3"/>
  <c r="E35" i="3"/>
  <c r="F35" i="3"/>
  <c r="G35" i="3"/>
  <c r="H35" i="3"/>
  <c r="I175" i="15" l="1"/>
  <c r="H175" i="15"/>
  <c r="G175" i="15"/>
  <c r="F175" i="15"/>
  <c r="E175" i="15"/>
  <c r="I167" i="15"/>
  <c r="I165" i="15" s="1"/>
  <c r="H167" i="15"/>
  <c r="H165" i="15" s="1"/>
  <c r="G167" i="15"/>
  <c r="G165" i="15" s="1"/>
  <c r="F167" i="15"/>
  <c r="F165" i="15" s="1"/>
  <c r="E167" i="15"/>
  <c r="E165" i="15" s="1"/>
  <c r="I158" i="15"/>
  <c r="I156" i="15" s="1"/>
  <c r="H158" i="15"/>
  <c r="H156" i="15" s="1"/>
  <c r="G158" i="15"/>
  <c r="G156" i="15" s="1"/>
  <c r="F158" i="15"/>
  <c r="F156" i="15" s="1"/>
  <c r="E158" i="15"/>
  <c r="E156" i="15" s="1"/>
  <c r="I150" i="15"/>
  <c r="I148" i="15" s="1"/>
  <c r="H150" i="15"/>
  <c r="H148" i="15" s="1"/>
  <c r="G150" i="15"/>
  <c r="G148" i="15" s="1"/>
  <c r="F150" i="15"/>
  <c r="F148" i="15" s="1"/>
  <c r="E150" i="15"/>
  <c r="E148" i="15" s="1"/>
  <c r="I82" i="15"/>
  <c r="H82" i="15"/>
  <c r="G82" i="15"/>
  <c r="F82" i="15"/>
  <c r="E82" i="15"/>
  <c r="I61" i="15"/>
  <c r="H61" i="15"/>
  <c r="G61" i="15"/>
  <c r="F61" i="15"/>
  <c r="E61" i="15"/>
  <c r="I193" i="15" l="1"/>
  <c r="H193" i="15"/>
  <c r="G193" i="15"/>
  <c r="F193" i="15"/>
  <c r="E193" i="15"/>
  <c r="I179" i="15"/>
  <c r="I169" i="15" s="1"/>
  <c r="H179" i="15"/>
  <c r="G179" i="15"/>
  <c r="F179" i="15"/>
  <c r="E179" i="15"/>
  <c r="H169" i="15"/>
  <c r="I146" i="15"/>
  <c r="I144" i="15" s="1"/>
  <c r="H146" i="15"/>
  <c r="H144" i="15" s="1"/>
  <c r="G146" i="15"/>
  <c r="G144" i="15" s="1"/>
  <c r="F146" i="15"/>
  <c r="F144" i="15" s="1"/>
  <c r="E146" i="15"/>
  <c r="E144" i="15" s="1"/>
  <c r="I134" i="15"/>
  <c r="H134" i="15"/>
  <c r="G134" i="15"/>
  <c r="F134" i="15"/>
  <c r="E134" i="15"/>
  <c r="I94" i="15"/>
  <c r="H94" i="15"/>
  <c r="G94" i="15"/>
  <c r="F94" i="15"/>
  <c r="E94" i="15"/>
  <c r="E80" i="15" s="1"/>
  <c r="I91" i="15"/>
  <c r="I80" i="15" s="1"/>
  <c r="H91" i="15"/>
  <c r="H80" i="15" s="1"/>
  <c r="G91" i="15"/>
  <c r="G80" i="15" s="1"/>
  <c r="F91" i="15"/>
  <c r="F80" i="15" s="1"/>
  <c r="E91" i="15"/>
  <c r="I77" i="15"/>
  <c r="I75" i="15" s="1"/>
  <c r="H77" i="15"/>
  <c r="H75" i="15" s="1"/>
  <c r="G77" i="15"/>
  <c r="G75" i="15" s="1"/>
  <c r="F77" i="15"/>
  <c r="F75" i="15" s="1"/>
  <c r="E77" i="15"/>
  <c r="I30" i="15"/>
  <c r="H30" i="15"/>
  <c r="G30" i="15"/>
  <c r="F30" i="15"/>
  <c r="I37" i="15"/>
  <c r="H37" i="15"/>
  <c r="G37" i="15"/>
  <c r="F37" i="15"/>
  <c r="E37" i="15"/>
  <c r="F15" i="15"/>
  <c r="I199" i="15"/>
  <c r="H199" i="15"/>
  <c r="G199" i="15"/>
  <c r="F199" i="15"/>
  <c r="E199" i="15"/>
  <c r="I172" i="15"/>
  <c r="I170" i="15" s="1"/>
  <c r="H172" i="15"/>
  <c r="H170" i="15" s="1"/>
  <c r="G172" i="15"/>
  <c r="G170" i="15" s="1"/>
  <c r="F172" i="15"/>
  <c r="F170" i="15" s="1"/>
  <c r="F169" i="15" s="1"/>
  <c r="E172" i="15"/>
  <c r="E170" i="15" s="1"/>
  <c r="I154" i="15"/>
  <c r="I152" i="15" s="1"/>
  <c r="H154" i="15"/>
  <c r="H152" i="15" s="1"/>
  <c r="G154" i="15"/>
  <c r="G152" i="15" s="1"/>
  <c r="F154" i="15"/>
  <c r="F152" i="15" s="1"/>
  <c r="E154" i="15"/>
  <c r="E152" i="15" s="1"/>
  <c r="H203" i="15"/>
  <c r="I203" i="15"/>
  <c r="G203" i="15"/>
  <c r="F203" i="15"/>
  <c r="E203" i="15"/>
  <c r="I59" i="15"/>
  <c r="I57" i="15" s="1"/>
  <c r="H59" i="15"/>
  <c r="H57" i="15" s="1"/>
  <c r="G59" i="15"/>
  <c r="G57" i="15" s="1"/>
  <c r="F59" i="15"/>
  <c r="F57" i="15" s="1"/>
  <c r="E59" i="15"/>
  <c r="E57" i="15" s="1"/>
  <c r="I142" i="15"/>
  <c r="I137" i="15" s="1"/>
  <c r="H142" i="15"/>
  <c r="H137" i="15" s="1"/>
  <c r="G142" i="15"/>
  <c r="G137" i="15" s="1"/>
  <c r="F142" i="15"/>
  <c r="F137" i="15" s="1"/>
  <c r="E142" i="15"/>
  <c r="E137" i="15" s="1"/>
  <c r="I119" i="15"/>
  <c r="H119" i="15"/>
  <c r="G119" i="15"/>
  <c r="F119" i="15"/>
  <c r="E119" i="15"/>
  <c r="I72" i="15"/>
  <c r="I63" i="15" s="1"/>
  <c r="H72" i="15"/>
  <c r="H63" i="15" s="1"/>
  <c r="G72" i="15"/>
  <c r="G63" i="15" s="1"/>
  <c r="F72" i="15"/>
  <c r="F63" i="15" s="1"/>
  <c r="E72" i="15"/>
  <c r="E63" i="15" s="1"/>
  <c r="E169" i="15" l="1"/>
  <c r="G169" i="15"/>
  <c r="G136" i="15"/>
  <c r="H136" i="15"/>
  <c r="E136" i="15"/>
  <c r="I136" i="15"/>
  <c r="F136" i="15"/>
  <c r="H15" i="15"/>
  <c r="H13" i="15" s="1"/>
  <c r="I15" i="15"/>
  <c r="I13" i="15" s="1"/>
  <c r="H22" i="15"/>
  <c r="H17" i="15" s="1"/>
  <c r="I22" i="15"/>
  <c r="H10" i="15"/>
  <c r="H8" i="15" s="1"/>
  <c r="I10" i="15"/>
  <c r="I8" i="15" s="1"/>
  <c r="H43" i="15"/>
  <c r="I43" i="15"/>
  <c r="H52" i="15"/>
  <c r="H45" i="15" s="1"/>
  <c r="I52" i="15"/>
  <c r="I45" i="15" s="1"/>
  <c r="H101" i="15"/>
  <c r="H96" i="15" s="1"/>
  <c r="I101" i="15"/>
  <c r="I96" i="15" s="1"/>
  <c r="H108" i="15"/>
  <c r="H103" i="15" s="1"/>
  <c r="I108" i="15"/>
  <c r="I103" i="15" s="1"/>
  <c r="H115" i="15"/>
  <c r="H110" i="15" s="1"/>
  <c r="I115" i="15"/>
  <c r="I110" i="15" s="1"/>
  <c r="H117" i="15"/>
  <c r="I117" i="15"/>
  <c r="H128" i="15"/>
  <c r="H123" i="15" s="1"/>
  <c r="I128" i="15"/>
  <c r="I123" i="15" s="1"/>
  <c r="H132" i="15"/>
  <c r="H130" i="15" s="1"/>
  <c r="I132" i="15"/>
  <c r="I130" i="15" s="1"/>
  <c r="H163" i="15"/>
  <c r="H161" i="15" s="1"/>
  <c r="H160" i="15" s="1"/>
  <c r="I163" i="15"/>
  <c r="I161" i="15" s="1"/>
  <c r="I160" i="15" s="1"/>
  <c r="H225" i="15"/>
  <c r="H223" i="15" s="1"/>
  <c r="I225" i="15"/>
  <c r="I223" i="15" s="1"/>
  <c r="H190" i="15"/>
  <c r="H185" i="15" s="1"/>
  <c r="I190" i="15"/>
  <c r="I185" i="15" s="1"/>
  <c r="H209" i="15"/>
  <c r="I209" i="15"/>
  <c r="I201" i="15" s="1"/>
  <c r="H215" i="15"/>
  <c r="H201" i="15" s="1"/>
  <c r="I215" i="15"/>
  <c r="H221" i="15"/>
  <c r="I221" i="15"/>
  <c r="F45" i="8"/>
  <c r="E45" i="8"/>
  <c r="D45" i="8"/>
  <c r="C45" i="8"/>
  <c r="B45" i="8"/>
  <c r="C36" i="8"/>
  <c r="C22" i="8"/>
  <c r="C16" i="8"/>
  <c r="C13" i="8"/>
  <c r="F11" i="8"/>
  <c r="E11" i="8"/>
  <c r="D11" i="8"/>
  <c r="D10" i="8" s="1"/>
  <c r="C11" i="8"/>
  <c r="B36" i="8"/>
  <c r="B22" i="8"/>
  <c r="B16" i="8"/>
  <c r="B13" i="8"/>
  <c r="B11" i="8"/>
  <c r="H31" i="3"/>
  <c r="G31" i="3"/>
  <c r="F31" i="3"/>
  <c r="H25" i="3"/>
  <c r="G25" i="3"/>
  <c r="F25" i="3"/>
  <c r="E31" i="3"/>
  <c r="E25" i="3"/>
  <c r="E24" i="3" s="1"/>
  <c r="D31" i="3"/>
  <c r="D25" i="3"/>
  <c r="H11" i="3"/>
  <c r="H10" i="3" s="1"/>
  <c r="G11" i="3"/>
  <c r="G10" i="3" s="1"/>
  <c r="F11" i="3"/>
  <c r="F10" i="3" s="1"/>
  <c r="E11" i="3"/>
  <c r="E10" i="3" s="1"/>
  <c r="D11" i="3"/>
  <c r="D10" i="3" s="1"/>
  <c r="G221" i="15"/>
  <c r="F221" i="15"/>
  <c r="E221" i="15"/>
  <c r="G215" i="15"/>
  <c r="F215" i="15"/>
  <c r="E215" i="15"/>
  <c r="G209" i="15"/>
  <c r="G201" i="15" s="1"/>
  <c r="F209" i="15"/>
  <c r="F201" i="15" s="1"/>
  <c r="E209" i="15"/>
  <c r="E201" i="15" s="1"/>
  <c r="G190" i="15"/>
  <c r="G185" i="15" s="1"/>
  <c r="F190" i="15"/>
  <c r="F185" i="15" s="1"/>
  <c r="E190" i="15"/>
  <c r="E185" i="15" s="1"/>
  <c r="G225" i="15"/>
  <c r="G223" i="15" s="1"/>
  <c r="F225" i="15"/>
  <c r="F223" i="15" s="1"/>
  <c r="E225" i="15"/>
  <c r="E223" i="15" s="1"/>
  <c r="G163" i="15"/>
  <c r="G161" i="15" s="1"/>
  <c r="G160" i="15" s="1"/>
  <c r="F163" i="15"/>
  <c r="F161" i="15" s="1"/>
  <c r="F160" i="15" s="1"/>
  <c r="E163" i="15"/>
  <c r="E161" i="15" s="1"/>
  <c r="E160" i="15" s="1"/>
  <c r="G132" i="15"/>
  <c r="G130" i="15" s="1"/>
  <c r="F132" i="15"/>
  <c r="F130" i="15" s="1"/>
  <c r="E132" i="15"/>
  <c r="E130" i="15" s="1"/>
  <c r="G128" i="15"/>
  <c r="G123" i="15" s="1"/>
  <c r="F128" i="15"/>
  <c r="F123" i="15" s="1"/>
  <c r="E128" i="15"/>
  <c r="E123" i="15" s="1"/>
  <c r="G117" i="15"/>
  <c r="F117" i="15"/>
  <c r="E117" i="15"/>
  <c r="G115" i="15"/>
  <c r="G110" i="15" s="1"/>
  <c r="F115" i="15"/>
  <c r="F110" i="15" s="1"/>
  <c r="E115" i="15"/>
  <c r="E110" i="15" s="1"/>
  <c r="G108" i="15"/>
  <c r="G103" i="15" s="1"/>
  <c r="F108" i="15"/>
  <c r="F103" i="15" s="1"/>
  <c r="E108" i="15"/>
  <c r="E103" i="15" s="1"/>
  <c r="G101" i="15"/>
  <c r="G96" i="15" s="1"/>
  <c r="F101" i="15"/>
  <c r="F96" i="15" s="1"/>
  <c r="E101" i="15"/>
  <c r="G52" i="15"/>
  <c r="G45" i="15" s="1"/>
  <c r="F52" i="15"/>
  <c r="F45" i="15" s="1"/>
  <c r="E52" i="15"/>
  <c r="E45" i="15" s="1"/>
  <c r="G43" i="15"/>
  <c r="F43" i="15"/>
  <c r="E43" i="15"/>
  <c r="E30" i="15"/>
  <c r="G22" i="15"/>
  <c r="G17" i="15" s="1"/>
  <c r="F22" i="15"/>
  <c r="F17" i="15" s="1"/>
  <c r="E22" i="15"/>
  <c r="G15" i="15"/>
  <c r="G13" i="15" s="1"/>
  <c r="F13" i="15"/>
  <c r="E15" i="15"/>
  <c r="E13" i="15" s="1"/>
  <c r="G10" i="15"/>
  <c r="G8" i="15" s="1"/>
  <c r="F10" i="15"/>
  <c r="F8" i="15" s="1"/>
  <c r="E10" i="15"/>
  <c r="E8" i="15" s="1"/>
  <c r="E17" i="15" l="1"/>
  <c r="E7" i="15" s="1"/>
  <c r="E75" i="15"/>
  <c r="E96" i="15"/>
  <c r="I17" i="15"/>
  <c r="C10" i="8"/>
  <c r="E10" i="8"/>
  <c r="G24" i="3"/>
  <c r="H24" i="3"/>
  <c r="D24" i="3"/>
  <c r="F24" i="3"/>
  <c r="H56" i="15"/>
  <c r="G56" i="15"/>
  <c r="I56" i="15"/>
  <c r="F56" i="15"/>
  <c r="G7" i="15"/>
  <c r="I7" i="15"/>
  <c r="H7" i="15"/>
  <c r="F10" i="8"/>
  <c r="H184" i="15"/>
  <c r="F184" i="15"/>
  <c r="I184" i="15"/>
  <c r="E184" i="15"/>
  <c r="D44" i="8"/>
  <c r="F44" i="8"/>
  <c r="B44" i="8"/>
  <c r="B10" i="8"/>
  <c r="C44" i="8"/>
  <c r="E44" i="8"/>
  <c r="F7" i="15"/>
  <c r="F6" i="15" s="1"/>
  <c r="H6" i="15" l="1"/>
  <c r="E56" i="15"/>
  <c r="E6" i="15" s="1"/>
  <c r="I6" i="15"/>
  <c r="G184" i="15"/>
  <c r="G6" i="15" s="1"/>
  <c r="F37" i="10"/>
  <c r="G37" i="10" s="1"/>
  <c r="H37" i="10" s="1"/>
  <c r="I37" i="10" s="1"/>
  <c r="J37" i="10" s="1"/>
  <c r="J21" i="10"/>
  <c r="I21" i="10"/>
  <c r="H21" i="10"/>
  <c r="G21" i="10"/>
  <c r="F21" i="10"/>
  <c r="I11" i="10"/>
  <c r="H11" i="10"/>
  <c r="G11" i="10"/>
  <c r="F11" i="10"/>
  <c r="J8" i="10"/>
  <c r="I8" i="10"/>
  <c r="H8" i="10"/>
  <c r="G8" i="10"/>
  <c r="F8" i="10"/>
  <c r="G14" i="10" l="1"/>
  <c r="I14" i="10"/>
  <c r="I22" i="10" s="1"/>
  <c r="I28" i="10" s="1"/>
  <c r="J14" i="10"/>
  <c r="J22" i="10" s="1"/>
  <c r="J28" i="10" s="1"/>
  <c r="J29" i="10" s="1"/>
  <c r="F14" i="10"/>
  <c r="F22" i="10" s="1"/>
  <c r="F28" i="10" s="1"/>
  <c r="F29" i="10" s="1"/>
  <c r="H14" i="10"/>
  <c r="H22" i="10" s="1"/>
  <c r="H28" i="10" s="1"/>
  <c r="H29" i="10" s="1"/>
  <c r="G22" i="10"/>
  <c r="G28" i="10" s="1"/>
  <c r="G29" i="10" s="1"/>
  <c r="I29" i="10" l="1"/>
</calcChain>
</file>

<file path=xl/sharedStrings.xml><?xml version="1.0" encoding="utf-8"?>
<sst xmlns="http://schemas.openxmlformats.org/spreadsheetml/2006/main" count="563" uniqueCount="217">
  <si>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</si>
  <si>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</si>
  <si>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</si>
  <si>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</si>
  <si>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</si>
  <si>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</si>
  <si>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</si>
  <si>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</si>
  <si>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</si>
  <si>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</si>
  <si>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</si>
  <si>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</si>
  <si>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</si>
  <si>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</si>
  <si>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</si>
  <si>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</si>
  <si>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</si>
  <si>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</si>
  <si>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</si>
  <si>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</si>
  <si>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</si>
  <si>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</si>
  <si>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</si>
  <si>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</si>
  <si>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</si>
  <si>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</si>
  <si>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</si>
  <si>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</si>
  <si>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</si>
  <si>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</si>
  <si>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</si>
  <si>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</si>
  <si>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</si>
  <si>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</si>
  <si>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</si>
  <si>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</si>
  <si>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</si>
  <si>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</si>
  <si>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</si>
  <si>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</si>
  <si>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</si>
  <si>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</si>
  <si>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</si>
  <si>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</si>
  <si>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</si>
  <si>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</si>
  <si>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</si>
  <si>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</si>
  <si>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</si>
  <si>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</si>
  <si>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</si>
  <si>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</si>
  <si>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</si>
  <si>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</si>
  <si>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</si>
  <si>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</si>
  <si>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</si>
  <si>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</si>
  <si>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</si>
  <si>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</si>
  <si>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</si>
  <si>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</si>
  <si>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</si>
  <si>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Predsjednica Školskog odbora</t>
  </si>
  <si>
    <t>Jasminka Brlas, prof.</t>
  </si>
  <si>
    <t>Agencija za odgoj i obrazovanje za proračunske korisnike</t>
  </si>
  <si>
    <t>Grad Pula za proračunske korisnike</t>
  </si>
  <si>
    <t>Prihodi od imovine</t>
  </si>
  <si>
    <t>Vlastiti prihodi srednjih škola</t>
  </si>
  <si>
    <t>Prihodi od administrativnih pristojbi i po posebnim propisima</t>
  </si>
  <si>
    <t>Prihodi za posebne namjene za srednje škole</t>
  </si>
  <si>
    <t>Prihodi od prodaje proizvoda i roba te pruženih usluga i prihodi od donacija</t>
  </si>
  <si>
    <t>Nenamjenski prihodi i primici</t>
  </si>
  <si>
    <t>Decentralizirana sredstva za srednje škole</t>
  </si>
  <si>
    <t>Financijski rashodi</t>
  </si>
  <si>
    <t>09 Obrazovanje</t>
  </si>
  <si>
    <t>092 Srednjoškolsko obrazovanje</t>
  </si>
  <si>
    <t>0922 Više srednjoškolsko obrazovanje</t>
  </si>
  <si>
    <t>UKUPNO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</si>
  <si>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</si>
  <si>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</si>
  <si>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</si>
  <si>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</si>
  <si>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</si>
  <si>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Aktivnost A220102</t>
  </si>
  <si>
    <t>MATERIJALNI RASHODI SŠ PO STVARNOM TROŠKU</t>
  </si>
  <si>
    <t>Aktivnost A220103</t>
  </si>
  <si>
    <t>MATERIJALNI RASHODI SŠ - DRUGI IZVORI</t>
  </si>
  <si>
    <t>Izvor financiranja 32400</t>
  </si>
  <si>
    <t>Izvor financiranja 47400</t>
  </si>
  <si>
    <t>Izvor financiranja 62400</t>
  </si>
  <si>
    <t xml:space="preserve">Donacije za srednje škole </t>
  </si>
  <si>
    <t>Aktivnost A220104</t>
  </si>
  <si>
    <t>PLAĆE I DRUGI RASHODI ZA ZAPOSLENE SREDNJIH ŠKOLA</t>
  </si>
  <si>
    <t>Izvor financiranja 53082</t>
  </si>
  <si>
    <t>PROGRAM 2301</t>
  </si>
  <si>
    <t>PROGRAMI OBRAZOVANJA IZNAD STANDARDA</t>
  </si>
  <si>
    <t>Aktivnost A230143</t>
  </si>
  <si>
    <t>IZLOŽBA UČENIČKIH RADOVA</t>
  </si>
  <si>
    <t>Izvor financiranja 55359</t>
  </si>
  <si>
    <t>Aktivnost A230148</t>
  </si>
  <si>
    <t>FINANCIRANJE UČENIKA S POSEBNIM POTREBAMA</t>
  </si>
  <si>
    <t>Aktivnost A230162</t>
  </si>
  <si>
    <t>NAKNADA ZA ŽUPANIJSKO STRUČNO VIJEĆE</t>
  </si>
  <si>
    <t>Izvor financiranja 53080</t>
  </si>
  <si>
    <t>Aktivnost A230168</t>
  </si>
  <si>
    <t>EU PROJEKTI KOD PRORAČUNSKIH KORISNIKA</t>
  </si>
  <si>
    <t>Izvor financiranja 51999</t>
  </si>
  <si>
    <t>Prihodi od EU projekata - ostalo</t>
  </si>
  <si>
    <t>Aktivnost A230176</t>
  </si>
  <si>
    <t>DRŽAVNO NATJECANJE</t>
  </si>
  <si>
    <t>Aktivnost A230184</t>
  </si>
  <si>
    <t>ZAVIČAJNA NASTAVA</t>
  </si>
  <si>
    <t>Izvor financiranja 11001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</si>
  <si>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</si>
  <si>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</si>
  <si>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</si>
  <si>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</si>
  <si>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</si>
  <si>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</si>
  <si>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</si>
  <si>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</si>
  <si>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</si>
  <si>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</si>
  <si>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51999 Prihodi od EU projekata-ostalo</t>
  </si>
  <si>
    <t>53080 Agencija za odgoj i obrazovanje za proračunske korisnike</t>
  </si>
  <si>
    <t>55359 Grad Pula za proračunske korisnike</t>
  </si>
  <si>
    <t>11001 Nenamjenski prihodi i primici</t>
  </si>
  <si>
    <t>48007 Decentralizirana sredstva za srednje škole</t>
  </si>
  <si>
    <t>51100 Strukturni fondovi EU</t>
  </si>
  <si>
    <t>32400 Vlastiti prihodi srednjih škola</t>
  </si>
  <si>
    <t>47400 Prihodi za posebne namjene za srednje škole</t>
  </si>
  <si>
    <t>62400 Donacije za srednje škole</t>
  </si>
  <si>
    <t>Ostali rashodi</t>
  </si>
  <si>
    <t>53102 Ministarstvo rada, mirovinskog sustava, obitelji i socijalne politike za proračunske korisnike</t>
  </si>
  <si>
    <t>Aktivnost A230102</t>
  </si>
  <si>
    <t>ŽUPANIJSKA NATJECANJA</t>
  </si>
  <si>
    <t>Aktivnost A230209</t>
  </si>
  <si>
    <t>MENSTRUALNE I HIGIJENSKE POTREPŠTINE</t>
  </si>
  <si>
    <t>Izvor financiranja 53102</t>
  </si>
  <si>
    <t>Ministarstvo rada, mirovinskog sustava, obitelji i socijalne politike za proračunske korisnike</t>
  </si>
  <si>
    <t>Kapitalni projekt K240604</t>
  </si>
  <si>
    <t>OPREMANJE KABINETA</t>
  </si>
  <si>
    <t>48011 Decentralizirana sredstva prethodne godine-školstvo</t>
  </si>
  <si>
    <t>6 Donacije</t>
  </si>
  <si>
    <t>Aktivnost A230101</t>
  </si>
  <si>
    <t>MATERIJALNI TROŠKOVI IZNAD STANDARDA</t>
  </si>
  <si>
    <t>Izvor financiranja 58800</t>
  </si>
  <si>
    <t>Proračunski korisnici za proračunske korisnike</t>
  </si>
  <si>
    <t>58800 Proračunski korisnici za proračunske korisnike</t>
  </si>
  <si>
    <t>Aktivnost A230214</t>
  </si>
  <si>
    <t>IZMJENA NAZIVA ŠKOLA (DVOJEZIČNOST)</t>
  </si>
  <si>
    <t>Projekcija proračuna
za 2027.</t>
  </si>
  <si>
    <t>Projekcija 
za 2027.</t>
  </si>
  <si>
    <t>48008 Decentralizirana sredstva za kapitalno za srednje škole</t>
  </si>
  <si>
    <t>PROGRAM 2404</t>
  </si>
  <si>
    <t>KAPITALNA ULAGANJA U SREDNJE ŠKOLE</t>
  </si>
  <si>
    <t>Kapitalni projekt K240401</t>
  </si>
  <si>
    <t>PROJEKTNA DOKUMENTACIJA SREDNJIH ŠKOLA</t>
  </si>
  <si>
    <t>Izvor financiranja 48008</t>
  </si>
  <si>
    <t>Decentralizirana sredstva za kapitalno za srednje škole</t>
  </si>
  <si>
    <t>Vlastiti izvori</t>
  </si>
  <si>
    <t>Rezultat poslovanja</t>
  </si>
  <si>
    <t>Naknade građanima i kućanstvima na temelju osiguranja i druge naknade</t>
  </si>
  <si>
    <t>Rashodi za dodatna ulaganja na nefinancijskoj imovini</t>
  </si>
  <si>
    <t>51700 Prihodi za EU projekte iz ERASMUS+</t>
  </si>
  <si>
    <t>Aktivnost A230104</t>
  </si>
  <si>
    <t>POMOĆNICI U NASTAVI</t>
  </si>
  <si>
    <t>Aktivnost A230115</t>
  </si>
  <si>
    <t>OSTALI PROGRAMI I PROJEKTI</t>
  </si>
  <si>
    <t>Aktivnost A230212</t>
  </si>
  <si>
    <t>OXFORD DIGITALNA KNJIŽNICA</t>
  </si>
  <si>
    <t>Kapitalni projekt K240416</t>
  </si>
  <si>
    <t>ŠKOLA PRIMIJENJENIH UMJETNOSTI I DIZAJNA PULA</t>
  </si>
  <si>
    <t>PROGRAM 2302</t>
  </si>
  <si>
    <t>Aktivnost A230213</t>
  </si>
  <si>
    <t>FAKULTATIVNI PROGRAM: ŠKOLA I ZAJEDNICA</t>
  </si>
  <si>
    <t>Aktivnost A230219</t>
  </si>
  <si>
    <t>UZORKOVANJE VODE I IZRADA PROCJENE RIZIKA VODOVODNE MREŽE</t>
  </si>
  <si>
    <t>Aktivnost A240202</t>
  </si>
  <si>
    <t>INVESTICIJSKO ODRŽAVANJE SŠ - IZNAD STANDARDA</t>
  </si>
  <si>
    <t>Izvor financiranja 48011</t>
  </si>
  <si>
    <t>Decentralizirana sredstva prethodne godine-školstvo</t>
  </si>
  <si>
    <t>53082 Ministarstvo znanosti, obrazovanja i mladih za srednje škole</t>
  </si>
  <si>
    <t>Ministarstvo znanosti, obrazovanja i mladih za srednje škole</t>
  </si>
  <si>
    <t>FINANCIJSKI PLAN ŠKOLE PRIMIJENJENIH UMJETNOSTI I DIZAJNA - PULA 
ZA 2026. I PROJEKCIJA ZA 2027. I 2028. GODINU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</si>
  <si>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</si>
  <si>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</si>
  <si>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</si>
  <si>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</si>
  <si>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</si>
  <si>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</si>
  <si>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>31400 Vlastiti prihodi srednjih škola</t>
  </si>
  <si>
    <t>43400 Prihodi za posebne namjene za srednje škole</t>
  </si>
  <si>
    <t>50102 Ministarstvo rada, mirovinskog sustava, obitelji i socijalne politike za proračunske korisnike</t>
  </si>
  <si>
    <t>50180 Agencija za odgoj i obrazovanje za proračunske korisnike</t>
  </si>
  <si>
    <t>52520 Grad Pula za proračunske korisnike</t>
  </si>
  <si>
    <t>52605 Proračunski korisnici za proračunske korisnike</t>
  </si>
  <si>
    <t>61400 Donacije za srednje škole</t>
  </si>
  <si>
    <t>50182 Ministarstvo znanosti, obrazovanja i mladih za srednje škole</t>
  </si>
  <si>
    <t>Izvor financiranja 43400</t>
  </si>
  <si>
    <t>Izvor financiranja 31400</t>
  </si>
  <si>
    <t>Izvor financiranja 50182</t>
  </si>
  <si>
    <t>Izvor financiranja 61400</t>
  </si>
  <si>
    <t>Izvor financiranja 52605</t>
  </si>
  <si>
    <t>Izvor financiranja 52520</t>
  </si>
  <si>
    <t>Izvor financiranja 50180</t>
  </si>
  <si>
    <t>Izvor financiranja 50102</t>
  </si>
  <si>
    <t>KLASA: 400-02/25-01/2</t>
  </si>
  <si>
    <t>UR.BROJ: 2168-16-10</t>
  </si>
  <si>
    <t>Pula, 29. listopada 2025.</t>
  </si>
  <si>
    <t>UR.BROJ: 2168-16-11</t>
  </si>
  <si>
    <t>UR.BROJ: 2168-16-12</t>
  </si>
  <si>
    <t>UR.BROJ: 2168-16-13</t>
  </si>
  <si>
    <t>UR.BROJ: 2168-16-14</t>
  </si>
  <si>
    <t>UR.BROJ: 2168-16-15</t>
  </si>
  <si>
    <t>UR.BROJ: 2168-16-16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</si>
</sst>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20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left" wrapText="1"/>
    </xf>
    <xf numFmtId="4" fontId="4" fillId="0" borderId="0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6" fillId="0" borderId="0" xfId="0" applyNumberFormat="1" applyFont="1" applyAlignment="1">
      <alignment wrapText="1"/>
    </xf>
    <xf numFmtId="4" fontId="17" fillId="0" borderId="0" xfId="0" quotePrefix="1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20" fillId="0" borderId="0" xfId="0" applyNumberFormat="1" applyFont="1"/>
    <xf numFmtId="0" fontId="14" fillId="2" borderId="4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vertical="center" wrapText="1"/>
    </xf>
    <xf numFmtId="0" fontId="0" fillId="0" borderId="0" xfId="0" applyFont="1"/>
    <xf numFmtId="4" fontId="9" fillId="0" borderId="4" xfId="0" applyNumberFormat="1" applyFont="1" applyFill="1" applyBorder="1" applyAlignment="1" applyProtection="1">
      <alignment horizontal="right" wrapText="1"/>
    </xf>
    <xf numFmtId="4" fontId="7" fillId="2" borderId="3" xfId="0" quotePrefix="1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horizontal="right" wrapText="1"/>
    </xf>
    <xf numFmtId="4" fontId="7" fillId="2" borderId="3" xfId="0" quotePrefix="1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22" fillId="0" borderId="0" xfId="0" applyFont="1"/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23" fillId="0" borderId="5" xfId="0" applyNumberFormat="1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Border="1"/>
    <xf numFmtId="4" fontId="9" fillId="0" borderId="3" xfId="0" applyNumberFormat="1" applyFont="1" applyBorder="1"/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 applyProtection="1">
      <alignment horizontal="right" wrapText="1"/>
    </xf>
    <xf numFmtId="4" fontId="9" fillId="0" borderId="0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Border="1"/>
    <xf numFmtId="4" fontId="7" fillId="2" borderId="6" xfId="0" applyNumberFormat="1" applyFont="1" applyFill="1" applyBorder="1" applyAlignment="1">
      <alignment horizontal="right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4" fontId="5" fillId="0" borderId="0" xfId="0" applyNumberFormat="1" applyFont="1" applyAlignment="1">
      <alignment horizontal="center" vertical="center" wrapText="1"/>
    </xf>
    <xf numFmtId="4" fontId="10" fillId="0" borderId="0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zoomScaleNormal="100" workbookViewId="0">
      <selection sqref="A1:J1"/>
    </sheetView>
  </sheetViews>
  <sheetFormatPr defaultRowHeight="15" x14ac:dyDescent="0.25"/>
  <cols>
    <col min="1" max="4" width="9.140625" style="48"/>
    <col min="5" max="5" width="25.28515625" style="48" customWidth="1"/>
    <col min="6" max="7" width="25.28515625" style="99" customWidth="1"/>
    <col min="8" max="10" width="25.28515625" style="48" customWidth="1"/>
    <col min="11" max="16384" width="9.140625" style="48"/>
  </cols>
  <sheetData>
    <row r="1" spans="1:16" ht="42" customHeight="1" x14ac:dyDescent="0.25">
      <c r="A1" s="147" t="s">
        <v>185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6" ht="18" x14ac:dyDescent="0.25">
      <c r="A2" s="49"/>
      <c r="B2" s="49"/>
      <c r="C2" s="49"/>
      <c r="D2" s="49"/>
      <c r="E2" s="49"/>
      <c r="F2" s="114"/>
      <c r="G2" s="114"/>
      <c r="H2" s="49"/>
      <c r="I2" s="49"/>
      <c r="J2" s="49"/>
    </row>
    <row r="3" spans="1:16" ht="15.75" x14ac:dyDescent="0.25">
      <c r="A3" s="138" t="s">
        <v>18</v>
      </c>
      <c r="B3" s="138"/>
      <c r="C3" s="138"/>
      <c r="D3" s="138"/>
      <c r="E3" s="138"/>
      <c r="F3" s="138"/>
      <c r="G3" s="138"/>
      <c r="H3" s="138"/>
      <c r="I3" s="148"/>
      <c r="J3" s="148"/>
    </row>
    <row r="4" spans="1:16" ht="18" x14ac:dyDescent="0.25">
      <c r="A4" s="49"/>
      <c r="B4" s="49"/>
      <c r="C4" s="49"/>
      <c r="D4" s="49"/>
      <c r="E4" s="49"/>
      <c r="F4" s="114"/>
      <c r="G4" s="114"/>
      <c r="H4" s="49"/>
      <c r="I4" s="50"/>
      <c r="J4" s="50"/>
    </row>
    <row r="5" spans="1:16" ht="15.75" x14ac:dyDescent="0.25">
      <c r="A5" s="138" t="s">
        <v>24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6" ht="18" x14ac:dyDescent="0.25">
      <c r="A6" s="51"/>
      <c r="B6" s="52"/>
      <c r="C6" s="52"/>
      <c r="D6" s="52"/>
      <c r="E6" s="53"/>
      <c r="F6" s="115"/>
      <c r="G6" s="115"/>
      <c r="H6" s="54"/>
      <c r="I6" s="54"/>
      <c r="J6" s="55" t="s">
        <v>30</v>
      </c>
    </row>
    <row r="7" spans="1:16" ht="25.5" x14ac:dyDescent="0.25">
      <c r="A7" s="56"/>
      <c r="B7" s="57"/>
      <c r="C7" s="57"/>
      <c r="D7" s="58"/>
      <c r="E7" s="59"/>
      <c r="F7" s="83" t="s">
        <v>186</v>
      </c>
      <c r="G7" s="83" t="s">
        <v>187</v>
      </c>
      <c r="H7" s="60" t="s">
        <v>188</v>
      </c>
      <c r="I7" s="60" t="s">
        <v>152</v>
      </c>
      <c r="J7" s="60" t="s">
        <v>189</v>
      </c>
    </row>
    <row r="8" spans="1:16" x14ac:dyDescent="0.25">
      <c r="A8" s="140" t="s">
        <v>0</v>
      </c>
      <c r="B8" s="137"/>
      <c r="C8" s="137"/>
      <c r="D8" s="137"/>
      <c r="E8" s="149"/>
      <c r="F8" s="101">
        <f>F9+F10</f>
        <v>809727.87</v>
      </c>
      <c r="G8" s="101">
        <f t="shared" ref="G8:J8" si="0">G9+G10</f>
        <v>979442.75</v>
      </c>
      <c r="H8" s="101">
        <f t="shared" si="0"/>
        <v>914027.99</v>
      </c>
      <c r="I8" s="101">
        <f t="shared" si="0"/>
        <v>860595.45</v>
      </c>
      <c r="J8" s="101">
        <f t="shared" si="0"/>
        <v>860595.45</v>
      </c>
    </row>
    <row r="9" spans="1:16" x14ac:dyDescent="0.25">
      <c r="A9" s="150" t="s">
        <v>31</v>
      </c>
      <c r="B9" s="151"/>
      <c r="C9" s="151"/>
      <c r="D9" s="151"/>
      <c r="E9" s="146"/>
      <c r="F9" s="102">
        <v>809727.87</v>
      </c>
      <c r="G9" s="102">
        <v>979442.75</v>
      </c>
      <c r="H9" s="123">
        <v>914027.99</v>
      </c>
      <c r="I9" s="123">
        <v>860595.45</v>
      </c>
      <c r="J9" s="123">
        <v>860595.45</v>
      </c>
    </row>
    <row r="10" spans="1:16" x14ac:dyDescent="0.25">
      <c r="A10" s="152" t="s">
        <v>32</v>
      </c>
      <c r="B10" s="146"/>
      <c r="C10" s="146"/>
      <c r="D10" s="146"/>
      <c r="E10" s="146"/>
      <c r="F10" s="102">
        <v>0</v>
      </c>
      <c r="G10" s="102">
        <v>0</v>
      </c>
      <c r="H10" s="123">
        <v>0</v>
      </c>
      <c r="I10" s="123">
        <v>0</v>
      </c>
      <c r="J10" s="123">
        <v>0</v>
      </c>
    </row>
    <row r="11" spans="1:16" x14ac:dyDescent="0.25">
      <c r="A11" s="62" t="s">
        <v>1</v>
      </c>
      <c r="B11" s="63"/>
      <c r="C11" s="63"/>
      <c r="D11" s="63"/>
      <c r="E11" s="63"/>
      <c r="F11" s="101">
        <f>F12+F13</f>
        <v>813701.6</v>
      </c>
      <c r="G11" s="101">
        <f t="shared" ref="G11:J11" si="1">G12+G13</f>
        <v>987423.94</v>
      </c>
      <c r="H11" s="101">
        <f t="shared" si="1"/>
        <v>921627.99</v>
      </c>
      <c r="I11" s="101">
        <f t="shared" si="1"/>
        <v>860595.45</v>
      </c>
      <c r="J11" s="101">
        <f t="shared" si="1"/>
        <v>860595.45</v>
      </c>
    </row>
    <row r="12" spans="1:16" x14ac:dyDescent="0.25">
      <c r="A12" s="153" t="s">
        <v>33</v>
      </c>
      <c r="B12" s="151"/>
      <c r="C12" s="151"/>
      <c r="D12" s="151"/>
      <c r="E12" s="151"/>
      <c r="F12" s="102">
        <v>794741.11</v>
      </c>
      <c r="G12" s="102">
        <v>972914.32</v>
      </c>
      <c r="H12" s="123">
        <v>888172.99</v>
      </c>
      <c r="I12" s="123">
        <v>852540.45</v>
      </c>
      <c r="J12" s="123">
        <v>852540.45</v>
      </c>
      <c r="P12" s="126"/>
    </row>
    <row r="13" spans="1:16" x14ac:dyDescent="0.25">
      <c r="A13" s="145" t="s">
        <v>34</v>
      </c>
      <c r="B13" s="146"/>
      <c r="C13" s="146"/>
      <c r="D13" s="146"/>
      <c r="E13" s="146"/>
      <c r="F13" s="102">
        <v>18960.490000000002</v>
      </c>
      <c r="G13" s="102">
        <v>14509.62</v>
      </c>
      <c r="H13" s="102">
        <v>33455</v>
      </c>
      <c r="I13" s="102">
        <v>8055</v>
      </c>
      <c r="J13" s="102">
        <v>8055</v>
      </c>
      <c r="O13" s="126"/>
    </row>
    <row r="14" spans="1:16" x14ac:dyDescent="0.25">
      <c r="A14" s="136" t="s">
        <v>55</v>
      </c>
      <c r="B14" s="137"/>
      <c r="C14" s="137"/>
      <c r="D14" s="137"/>
      <c r="E14" s="137"/>
      <c r="F14" s="101">
        <f>F8-F11</f>
        <v>-3973.7299999999814</v>
      </c>
      <c r="G14" s="101">
        <f t="shared" ref="G14:J14" si="2">G8-G11</f>
        <v>-7981.1899999999441</v>
      </c>
      <c r="H14" s="101">
        <f t="shared" si="2"/>
        <v>-7600</v>
      </c>
      <c r="I14" s="101">
        <f t="shared" si="2"/>
        <v>0</v>
      </c>
      <c r="J14" s="101">
        <f t="shared" si="2"/>
        <v>0</v>
      </c>
    </row>
    <row r="15" spans="1:16" ht="18" x14ac:dyDescent="0.25">
      <c r="A15" s="49"/>
      <c r="B15" s="66"/>
      <c r="C15" s="66"/>
      <c r="D15" s="66"/>
      <c r="E15" s="66"/>
      <c r="F15" s="77"/>
      <c r="G15" s="77"/>
      <c r="H15" s="67"/>
      <c r="I15" s="67"/>
      <c r="J15" s="67"/>
    </row>
    <row r="16" spans="1:16" ht="15.75" x14ac:dyDescent="0.25">
      <c r="A16" s="138" t="s">
        <v>25</v>
      </c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 ht="18" x14ac:dyDescent="0.25">
      <c r="A17" s="49"/>
      <c r="B17" s="66"/>
      <c r="C17" s="66"/>
      <c r="D17" s="66"/>
      <c r="E17" s="66"/>
      <c r="F17" s="77"/>
      <c r="G17" s="77"/>
      <c r="H17" s="67"/>
      <c r="I17" s="67"/>
      <c r="J17" s="67"/>
    </row>
    <row r="18" spans="1:10" ht="25.5" x14ac:dyDescent="0.25">
      <c r="A18" s="56"/>
      <c r="B18" s="57"/>
      <c r="C18" s="57"/>
      <c r="D18" s="58"/>
      <c r="E18" s="59"/>
      <c r="F18" s="83" t="s">
        <v>186</v>
      </c>
      <c r="G18" s="83" t="s">
        <v>187</v>
      </c>
      <c r="H18" s="60" t="s">
        <v>188</v>
      </c>
      <c r="I18" s="60" t="s">
        <v>152</v>
      </c>
      <c r="J18" s="60" t="s">
        <v>189</v>
      </c>
    </row>
    <row r="19" spans="1:10" x14ac:dyDescent="0.25">
      <c r="A19" s="145" t="s">
        <v>35</v>
      </c>
      <c r="B19" s="146"/>
      <c r="C19" s="146"/>
      <c r="D19" s="146"/>
      <c r="E19" s="146"/>
      <c r="F19" s="102">
        <v>0</v>
      </c>
      <c r="G19" s="102">
        <v>0</v>
      </c>
      <c r="H19" s="65">
        <v>0</v>
      </c>
      <c r="I19" s="65">
        <v>0</v>
      </c>
      <c r="J19" s="64">
        <v>0</v>
      </c>
    </row>
    <row r="20" spans="1:10" x14ac:dyDescent="0.25">
      <c r="A20" s="145" t="s">
        <v>36</v>
      </c>
      <c r="B20" s="146"/>
      <c r="C20" s="146"/>
      <c r="D20" s="146"/>
      <c r="E20" s="146"/>
      <c r="F20" s="102">
        <v>0</v>
      </c>
      <c r="G20" s="102">
        <v>0</v>
      </c>
      <c r="H20" s="65">
        <v>0</v>
      </c>
      <c r="I20" s="65">
        <v>0</v>
      </c>
      <c r="J20" s="64">
        <v>0</v>
      </c>
    </row>
    <row r="21" spans="1:10" x14ac:dyDescent="0.25">
      <c r="A21" s="136" t="s">
        <v>2</v>
      </c>
      <c r="B21" s="137"/>
      <c r="C21" s="137"/>
      <c r="D21" s="137"/>
      <c r="E21" s="137"/>
      <c r="F21" s="101">
        <f>F19-F20</f>
        <v>0</v>
      </c>
      <c r="G21" s="101">
        <f t="shared" ref="G21:J21" si="3">G19-G20</f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</row>
    <row r="22" spans="1:10" x14ac:dyDescent="0.25">
      <c r="A22" s="136" t="s">
        <v>56</v>
      </c>
      <c r="B22" s="137"/>
      <c r="C22" s="137"/>
      <c r="D22" s="137"/>
      <c r="E22" s="137"/>
      <c r="F22" s="101">
        <f>F14+F21</f>
        <v>-3973.7299999999814</v>
      </c>
      <c r="G22" s="101">
        <f t="shared" ref="G22:J22" si="4">G14+G21</f>
        <v>-7981.1899999999441</v>
      </c>
      <c r="H22" s="61">
        <f t="shared" si="4"/>
        <v>-7600</v>
      </c>
      <c r="I22" s="61">
        <f t="shared" si="4"/>
        <v>0</v>
      </c>
      <c r="J22" s="61">
        <f t="shared" si="4"/>
        <v>0</v>
      </c>
    </row>
    <row r="23" spans="1:10" ht="18" x14ac:dyDescent="0.25">
      <c r="A23" s="68"/>
      <c r="B23" s="66"/>
      <c r="C23" s="66"/>
      <c r="D23" s="66"/>
      <c r="E23" s="66"/>
      <c r="F23" s="77"/>
      <c r="G23" s="77"/>
      <c r="H23" s="67"/>
      <c r="I23" s="67"/>
      <c r="J23" s="67"/>
    </row>
    <row r="24" spans="1:10" ht="15.75" x14ac:dyDescent="0.25">
      <c r="A24" s="138" t="s">
        <v>57</v>
      </c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ht="15.75" x14ac:dyDescent="0.25">
      <c r="A25" s="69"/>
      <c r="B25" s="70"/>
      <c r="C25" s="70"/>
      <c r="D25" s="70"/>
      <c r="E25" s="70"/>
      <c r="F25" s="75"/>
      <c r="G25" s="75"/>
      <c r="H25" s="70"/>
      <c r="I25" s="70"/>
      <c r="J25" s="70"/>
    </row>
    <row r="26" spans="1:10" ht="25.5" x14ac:dyDescent="0.25">
      <c r="A26" s="56"/>
      <c r="B26" s="57"/>
      <c r="C26" s="57"/>
      <c r="D26" s="58"/>
      <c r="E26" s="59"/>
      <c r="F26" s="83" t="s">
        <v>186</v>
      </c>
      <c r="G26" s="83" t="s">
        <v>187</v>
      </c>
      <c r="H26" s="60" t="s">
        <v>188</v>
      </c>
      <c r="I26" s="60" t="s">
        <v>152</v>
      </c>
      <c r="J26" s="60" t="s">
        <v>189</v>
      </c>
    </row>
    <row r="27" spans="1:10" ht="15" customHeight="1" x14ac:dyDescent="0.25">
      <c r="A27" s="131" t="s">
        <v>58</v>
      </c>
      <c r="B27" s="132"/>
      <c r="C27" s="132"/>
      <c r="D27" s="132"/>
      <c r="E27" s="133"/>
      <c r="F27" s="71">
        <v>11954.92</v>
      </c>
      <c r="G27" s="71">
        <v>7981.19</v>
      </c>
      <c r="H27" s="71">
        <v>7600</v>
      </c>
      <c r="I27" s="71">
        <v>0</v>
      </c>
      <c r="J27" s="72">
        <v>0</v>
      </c>
    </row>
    <row r="28" spans="1:10" ht="15" customHeight="1" x14ac:dyDescent="0.25">
      <c r="A28" s="136" t="s">
        <v>59</v>
      </c>
      <c r="B28" s="137"/>
      <c r="C28" s="137"/>
      <c r="D28" s="137"/>
      <c r="E28" s="137"/>
      <c r="F28" s="73">
        <f>F22+F27</f>
        <v>7981.1900000000187</v>
      </c>
      <c r="G28" s="73">
        <f t="shared" ref="G28:J28" si="5">G22+G27</f>
        <v>5.5479176808148623E-11</v>
      </c>
      <c r="H28" s="73">
        <f t="shared" si="5"/>
        <v>0</v>
      </c>
      <c r="I28" s="73">
        <f t="shared" si="5"/>
        <v>0</v>
      </c>
      <c r="J28" s="74">
        <f t="shared" si="5"/>
        <v>0</v>
      </c>
    </row>
    <row r="29" spans="1:10" ht="45" customHeight="1" x14ac:dyDescent="0.25">
      <c r="A29" s="140" t="s">
        <v>60</v>
      </c>
      <c r="B29" s="141"/>
      <c r="C29" s="141"/>
      <c r="D29" s="141"/>
      <c r="E29" s="142"/>
      <c r="F29" s="73">
        <f>F14+F21+F27-F28</f>
        <v>0</v>
      </c>
      <c r="G29" s="73">
        <f t="shared" ref="G29:J29" si="6">G14+G21+G27-G28</f>
        <v>0</v>
      </c>
      <c r="H29" s="73">
        <f t="shared" si="6"/>
        <v>0</v>
      </c>
      <c r="I29" s="73">
        <f t="shared" si="6"/>
        <v>0</v>
      </c>
      <c r="J29" s="74">
        <f t="shared" si="6"/>
        <v>0</v>
      </c>
    </row>
    <row r="30" spans="1:10" ht="15.75" x14ac:dyDescent="0.25">
      <c r="A30" s="95"/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.75" x14ac:dyDescent="0.25">
      <c r="A31" s="143" t="s">
        <v>54</v>
      </c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 ht="18" x14ac:dyDescent="0.25">
      <c r="A32" s="76"/>
      <c r="B32" s="77"/>
      <c r="C32" s="77"/>
      <c r="D32" s="77"/>
      <c r="E32" s="77"/>
      <c r="F32" s="77"/>
      <c r="G32" s="77"/>
      <c r="H32" s="78"/>
      <c r="I32" s="78"/>
      <c r="J32" s="78"/>
    </row>
    <row r="33" spans="1:10" ht="25.5" x14ac:dyDescent="0.25">
      <c r="A33" s="79"/>
      <c r="B33" s="80"/>
      <c r="C33" s="80"/>
      <c r="D33" s="81"/>
      <c r="E33" s="82"/>
      <c r="F33" s="83" t="s">
        <v>186</v>
      </c>
      <c r="G33" s="83" t="s">
        <v>187</v>
      </c>
      <c r="H33" s="60" t="s">
        <v>188</v>
      </c>
      <c r="I33" s="60" t="s">
        <v>152</v>
      </c>
      <c r="J33" s="60" t="s">
        <v>189</v>
      </c>
    </row>
    <row r="34" spans="1:10" x14ac:dyDescent="0.25">
      <c r="A34" s="131" t="s">
        <v>58</v>
      </c>
      <c r="B34" s="132"/>
      <c r="C34" s="132"/>
      <c r="D34" s="132"/>
      <c r="E34" s="133"/>
      <c r="F34" s="71">
        <v>11954.92</v>
      </c>
      <c r="G34" s="71">
        <v>7981.19</v>
      </c>
      <c r="H34" s="71">
        <v>7600</v>
      </c>
      <c r="I34" s="71">
        <v>0</v>
      </c>
      <c r="J34" s="72">
        <v>0</v>
      </c>
    </row>
    <row r="35" spans="1:10" ht="28.5" customHeight="1" x14ac:dyDescent="0.25">
      <c r="A35" s="131" t="s">
        <v>61</v>
      </c>
      <c r="B35" s="132"/>
      <c r="C35" s="132"/>
      <c r="D35" s="132"/>
      <c r="E35" s="133"/>
      <c r="F35" s="71">
        <v>11954.92</v>
      </c>
      <c r="G35" s="71">
        <v>7981.19</v>
      </c>
      <c r="H35" s="71">
        <v>7600</v>
      </c>
      <c r="I35" s="71">
        <v>0</v>
      </c>
      <c r="J35" s="72">
        <v>0</v>
      </c>
    </row>
    <row r="36" spans="1:10" x14ac:dyDescent="0.25">
      <c r="A36" s="131" t="s">
        <v>62</v>
      </c>
      <c r="B36" s="134"/>
      <c r="C36" s="134"/>
      <c r="D36" s="134"/>
      <c r="E36" s="135"/>
      <c r="F36" s="71">
        <v>7981.19</v>
      </c>
      <c r="G36" s="71">
        <v>0</v>
      </c>
      <c r="H36" s="71">
        <v>0</v>
      </c>
      <c r="I36" s="71">
        <v>0</v>
      </c>
      <c r="J36" s="72">
        <v>0</v>
      </c>
    </row>
    <row r="37" spans="1:10" ht="15" customHeight="1" x14ac:dyDescent="0.25">
      <c r="A37" s="136" t="s">
        <v>59</v>
      </c>
      <c r="B37" s="137"/>
      <c r="C37" s="137"/>
      <c r="D37" s="137"/>
      <c r="E37" s="137"/>
      <c r="F37" s="73">
        <f>F34-F35+F36</f>
        <v>7981.19</v>
      </c>
      <c r="G37" s="73">
        <f t="shared" ref="G37:J37" si="7">G34-G35+G36</f>
        <v>0</v>
      </c>
      <c r="H37" s="73">
        <f t="shared" si="7"/>
        <v>0</v>
      </c>
      <c r="I37" s="73">
        <f t="shared" si="7"/>
        <v>0</v>
      </c>
      <c r="J37" s="74">
        <f t="shared" si="7"/>
        <v>0</v>
      </c>
    </row>
    <row r="38" spans="1:10" ht="17.25" customHeight="1" x14ac:dyDescent="0.25"/>
    <row r="39" spans="1:10" ht="9" customHeight="1" x14ac:dyDescent="0.25"/>
    <row r="41" spans="1:10" x14ac:dyDescent="0.25">
      <c r="A41" s="144" t="s">
        <v>208</v>
      </c>
      <c r="B41" s="144"/>
      <c r="C41" s="144"/>
      <c r="H41" s="22" t="s">
        <v>63</v>
      </c>
    </row>
    <row r="42" spans="1:10" x14ac:dyDescent="0.25">
      <c r="A42" s="112" t="s">
        <v>209</v>
      </c>
      <c r="B42" s="113"/>
      <c r="C42" s="113"/>
      <c r="H42" s="22" t="s">
        <v>64</v>
      </c>
    </row>
    <row r="43" spans="1:10" x14ac:dyDescent="0.25">
      <c r="A43" s="144" t="s">
        <v>210</v>
      </c>
      <c r="B43" s="144"/>
      <c r="C43" s="144"/>
    </row>
    <row r="44" spans="1:10" x14ac:dyDescent="0.25">
      <c r="A44" s="99"/>
      <c r="B44" s="99"/>
      <c r="C44" s="99"/>
    </row>
  </sheetData>
  <mergeCells count="25">
    <mergeCell ref="A41:C41"/>
    <mergeCell ref="A43:C43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34:E34"/>
    <mergeCell ref="A35:E35"/>
    <mergeCell ref="A36:E36"/>
    <mergeCell ref="A37:E37"/>
    <mergeCell ref="A24:J24"/>
    <mergeCell ref="A27:E27"/>
    <mergeCell ref="A28:E28"/>
    <mergeCell ref="A29:E29"/>
    <mergeCell ref="A31:J3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8" width="25.28515625" style="31" customWidth="1"/>
  </cols>
  <sheetData>
    <row r="1" spans="1:10" ht="42" customHeight="1" x14ac:dyDescent="0.25">
      <c r="A1" s="156" t="s">
        <v>185</v>
      </c>
      <c r="B1" s="156"/>
      <c r="C1" s="156"/>
      <c r="D1" s="156"/>
      <c r="E1" s="156"/>
      <c r="F1" s="156"/>
      <c r="G1" s="156"/>
      <c r="H1" s="156"/>
      <c r="I1" s="42"/>
      <c r="J1" s="42"/>
    </row>
    <row r="2" spans="1:10" ht="18" customHeight="1" x14ac:dyDescent="0.25">
      <c r="A2" s="1"/>
      <c r="B2" s="1"/>
      <c r="C2" s="1"/>
      <c r="D2" s="116"/>
      <c r="E2" s="116"/>
      <c r="F2" s="116"/>
      <c r="G2" s="116"/>
      <c r="H2" s="116"/>
    </row>
    <row r="3" spans="1:10" ht="15.75" customHeight="1" x14ac:dyDescent="0.25">
      <c r="A3" s="154" t="s">
        <v>18</v>
      </c>
      <c r="B3" s="154"/>
      <c r="C3" s="154"/>
      <c r="D3" s="154"/>
      <c r="E3" s="154"/>
      <c r="F3" s="154"/>
      <c r="G3" s="154"/>
      <c r="H3" s="154"/>
    </row>
    <row r="4" spans="1:10" ht="18" x14ac:dyDescent="0.25">
      <c r="A4" s="1"/>
      <c r="B4" s="1"/>
      <c r="C4" s="1"/>
      <c r="D4" s="116"/>
      <c r="E4" s="116"/>
      <c r="F4" s="116"/>
      <c r="G4" s="124"/>
      <c r="H4" s="124"/>
    </row>
    <row r="5" spans="1:10" ht="18" customHeight="1" x14ac:dyDescent="0.25">
      <c r="A5" s="154" t="s">
        <v>4</v>
      </c>
      <c r="B5" s="154"/>
      <c r="C5" s="154"/>
      <c r="D5" s="154"/>
      <c r="E5" s="154"/>
      <c r="F5" s="154"/>
      <c r="G5" s="154"/>
      <c r="H5" s="154"/>
    </row>
    <row r="6" spans="1:10" ht="18" x14ac:dyDescent="0.25">
      <c r="A6" s="1"/>
      <c r="B6" s="1"/>
      <c r="C6" s="1"/>
      <c r="D6" s="116"/>
      <c r="E6" s="116"/>
      <c r="F6" s="116"/>
      <c r="G6" s="124"/>
      <c r="H6" s="124"/>
    </row>
    <row r="7" spans="1:10" ht="15.75" customHeight="1" x14ac:dyDescent="0.25">
      <c r="A7" s="154" t="s">
        <v>37</v>
      </c>
      <c r="B7" s="154"/>
      <c r="C7" s="154"/>
      <c r="D7" s="154"/>
      <c r="E7" s="154"/>
      <c r="F7" s="154"/>
      <c r="G7" s="154"/>
      <c r="H7" s="154"/>
    </row>
    <row r="8" spans="1:10" ht="18" x14ac:dyDescent="0.25">
      <c r="A8" s="1"/>
      <c r="B8" s="1"/>
      <c r="C8" s="1"/>
      <c r="D8" s="116"/>
      <c r="E8" s="116"/>
      <c r="F8" s="116"/>
      <c r="G8" s="124"/>
      <c r="H8" s="124"/>
    </row>
    <row r="9" spans="1:10" ht="25.5" x14ac:dyDescent="0.25">
      <c r="A9" s="12" t="s">
        <v>5</v>
      </c>
      <c r="B9" s="11" t="s">
        <v>6</v>
      </c>
      <c r="C9" s="11" t="s">
        <v>3</v>
      </c>
      <c r="D9" s="118" t="s">
        <v>186</v>
      </c>
      <c r="E9" s="117" t="s">
        <v>187</v>
      </c>
      <c r="F9" s="117" t="s">
        <v>190</v>
      </c>
      <c r="G9" s="117" t="s">
        <v>153</v>
      </c>
      <c r="H9" s="117" t="s">
        <v>191</v>
      </c>
    </row>
    <row r="10" spans="1:10" x14ac:dyDescent="0.25">
      <c r="A10" s="17"/>
      <c r="B10" s="18"/>
      <c r="C10" s="16" t="s">
        <v>0</v>
      </c>
      <c r="D10" s="105">
        <f>SUM(D11,D17)</f>
        <v>817709.05999999994</v>
      </c>
      <c r="E10" s="105">
        <f>SUM(E11,E17)</f>
        <v>987423.94</v>
      </c>
      <c r="F10" s="105">
        <f>SUM(F11,F17)</f>
        <v>921627.99</v>
      </c>
      <c r="G10" s="105">
        <f>SUM(G11,G17)</f>
        <v>860595.45</v>
      </c>
      <c r="H10" s="105">
        <f>SUM(H11,H17)</f>
        <v>860595.45</v>
      </c>
    </row>
    <row r="11" spans="1:10" ht="15.75" customHeight="1" x14ac:dyDescent="0.25">
      <c r="A11" s="3">
        <v>6</v>
      </c>
      <c r="B11" s="3"/>
      <c r="C11" s="3" t="s">
        <v>7</v>
      </c>
      <c r="D11" s="85">
        <f>SUM(D12:D16)</f>
        <v>809727.87</v>
      </c>
      <c r="E11" s="85">
        <f t="shared" ref="E11:H11" si="0">SUM(E12:E16)</f>
        <v>979442.75</v>
      </c>
      <c r="F11" s="85">
        <f t="shared" si="0"/>
        <v>914027.99</v>
      </c>
      <c r="G11" s="85">
        <f t="shared" si="0"/>
        <v>860595.45</v>
      </c>
      <c r="H11" s="85">
        <f t="shared" si="0"/>
        <v>860595.45</v>
      </c>
    </row>
    <row r="12" spans="1:10" ht="38.25" x14ac:dyDescent="0.25">
      <c r="A12" s="3"/>
      <c r="B12" s="8">
        <v>63</v>
      </c>
      <c r="C12" s="8" t="s">
        <v>26</v>
      </c>
      <c r="D12" s="85">
        <v>707356.49</v>
      </c>
      <c r="E12" s="88">
        <v>859747.97</v>
      </c>
      <c r="F12" s="88">
        <v>776721.57</v>
      </c>
      <c r="G12" s="88">
        <v>776721.57</v>
      </c>
      <c r="H12" s="88">
        <v>776721.57</v>
      </c>
    </row>
    <row r="13" spans="1:10" x14ac:dyDescent="0.25">
      <c r="A13" s="3"/>
      <c r="B13" s="4">
        <v>64</v>
      </c>
      <c r="C13" s="4" t="s">
        <v>67</v>
      </c>
      <c r="D13" s="106">
        <v>0.11</v>
      </c>
      <c r="E13" s="88">
        <v>1</v>
      </c>
      <c r="F13" s="88">
        <v>0</v>
      </c>
      <c r="G13" s="88">
        <v>0</v>
      </c>
      <c r="H13" s="88">
        <v>0</v>
      </c>
    </row>
    <row r="14" spans="1:10" ht="38.25" x14ac:dyDescent="0.25">
      <c r="A14" s="3"/>
      <c r="B14" s="8">
        <v>65</v>
      </c>
      <c r="C14" s="29" t="s">
        <v>69</v>
      </c>
      <c r="D14" s="85">
        <v>23804</v>
      </c>
      <c r="E14" s="88">
        <v>21950</v>
      </c>
      <c r="F14" s="88">
        <v>22200</v>
      </c>
      <c r="G14" s="88">
        <v>22200</v>
      </c>
      <c r="H14" s="88">
        <v>22200</v>
      </c>
    </row>
    <row r="15" spans="1:10" ht="38.25" x14ac:dyDescent="0.25">
      <c r="A15" s="4"/>
      <c r="B15" s="4">
        <v>66</v>
      </c>
      <c r="C15" s="29" t="s">
        <v>71</v>
      </c>
      <c r="D15" s="85">
        <v>2870.5</v>
      </c>
      <c r="E15" s="88">
        <v>3301</v>
      </c>
      <c r="F15" s="88">
        <v>3600</v>
      </c>
      <c r="G15" s="88">
        <v>3600</v>
      </c>
      <c r="H15" s="88">
        <v>3600</v>
      </c>
    </row>
    <row r="16" spans="1:10" ht="38.25" x14ac:dyDescent="0.25">
      <c r="A16" s="4"/>
      <c r="B16" s="4">
        <v>67</v>
      </c>
      <c r="C16" s="8" t="s">
        <v>27</v>
      </c>
      <c r="D16" s="85">
        <v>75696.77</v>
      </c>
      <c r="E16" s="88">
        <v>94442.78</v>
      </c>
      <c r="F16" s="88">
        <v>111506.42</v>
      </c>
      <c r="G16" s="88">
        <v>58073.88</v>
      </c>
      <c r="H16" s="88">
        <v>58073.88</v>
      </c>
    </row>
    <row r="17" spans="1:8" x14ac:dyDescent="0.25">
      <c r="A17" s="6">
        <v>9</v>
      </c>
      <c r="B17" s="7"/>
      <c r="C17" s="14" t="s">
        <v>161</v>
      </c>
      <c r="D17" s="85">
        <f>SUM(D18)</f>
        <v>7981.19</v>
      </c>
      <c r="E17" s="85">
        <f>SUM(E18)</f>
        <v>7981.19</v>
      </c>
      <c r="F17" s="85">
        <f t="shared" ref="F17:H17" si="1">SUM(F18)</f>
        <v>7600</v>
      </c>
      <c r="G17" s="85">
        <f t="shared" si="1"/>
        <v>0</v>
      </c>
      <c r="H17" s="85">
        <f t="shared" si="1"/>
        <v>0</v>
      </c>
    </row>
    <row r="18" spans="1:8" x14ac:dyDescent="0.25">
      <c r="A18" s="8"/>
      <c r="B18" s="8">
        <v>92</v>
      </c>
      <c r="C18" s="15" t="s">
        <v>162</v>
      </c>
      <c r="D18" s="85">
        <v>7981.19</v>
      </c>
      <c r="E18" s="88">
        <v>7981.19</v>
      </c>
      <c r="F18" s="88">
        <v>7600</v>
      </c>
      <c r="G18" s="88">
        <v>0</v>
      </c>
      <c r="H18" s="125">
        <v>0</v>
      </c>
    </row>
    <row r="21" spans="1:8" ht="15.75" x14ac:dyDescent="0.25">
      <c r="A21" s="154" t="s">
        <v>38</v>
      </c>
      <c r="B21" s="155"/>
      <c r="C21" s="155"/>
      <c r="D21" s="155"/>
      <c r="E21" s="155"/>
      <c r="F21" s="155"/>
      <c r="G21" s="155"/>
      <c r="H21" s="155"/>
    </row>
    <row r="22" spans="1:8" ht="18" x14ac:dyDescent="0.25">
      <c r="A22" s="1"/>
      <c r="B22" s="1"/>
      <c r="C22" s="1"/>
      <c r="D22" s="116"/>
      <c r="E22" s="116"/>
      <c r="F22" s="116"/>
      <c r="G22" s="124"/>
      <c r="H22" s="124"/>
    </row>
    <row r="23" spans="1:8" ht="25.5" x14ac:dyDescent="0.25">
      <c r="A23" s="12" t="s">
        <v>5</v>
      </c>
      <c r="B23" s="11" t="s">
        <v>6</v>
      </c>
      <c r="C23" s="11" t="s">
        <v>8</v>
      </c>
      <c r="D23" s="118" t="s">
        <v>186</v>
      </c>
      <c r="E23" s="117" t="s">
        <v>187</v>
      </c>
      <c r="F23" s="117" t="s">
        <v>190</v>
      </c>
      <c r="G23" s="117" t="s">
        <v>153</v>
      </c>
      <c r="H23" s="117" t="s">
        <v>191</v>
      </c>
    </row>
    <row r="24" spans="1:8" x14ac:dyDescent="0.25">
      <c r="A24" s="17"/>
      <c r="B24" s="18"/>
      <c r="C24" s="16" t="s">
        <v>1</v>
      </c>
      <c r="D24" s="89">
        <f>SUM(D25,D31,D35)</f>
        <v>813701.6</v>
      </c>
      <c r="E24" s="89">
        <f>SUM(E25,E31,E35)</f>
        <v>987423.94000000006</v>
      </c>
      <c r="F24" s="89">
        <f>SUM(F25,F31,F35)</f>
        <v>921627.99</v>
      </c>
      <c r="G24" s="89">
        <f>SUM(G25,G31,G35)</f>
        <v>860595.45000000007</v>
      </c>
      <c r="H24" s="89">
        <f>SUM(H25,H31,H35)</f>
        <v>860595.45000000007</v>
      </c>
    </row>
    <row r="25" spans="1:8" ht="15.75" customHeight="1" x14ac:dyDescent="0.25">
      <c r="A25" s="3">
        <v>3</v>
      </c>
      <c r="B25" s="3"/>
      <c r="C25" s="3" t="s">
        <v>9</v>
      </c>
      <c r="D25" s="85">
        <f>SUM(D26:D30)</f>
        <v>794741.11</v>
      </c>
      <c r="E25" s="85">
        <f>SUM(E26:E30)</f>
        <v>972914.32000000007</v>
      </c>
      <c r="F25" s="85">
        <f t="shared" ref="F25:H25" si="2">SUM(F26:F30)</f>
        <v>888172.99</v>
      </c>
      <c r="G25" s="85">
        <f t="shared" si="2"/>
        <v>852540.45000000007</v>
      </c>
      <c r="H25" s="85">
        <f t="shared" si="2"/>
        <v>852540.45000000007</v>
      </c>
    </row>
    <row r="26" spans="1:8" ht="15.75" customHeight="1" x14ac:dyDescent="0.25">
      <c r="A26" s="3"/>
      <c r="B26" s="8">
        <v>31</v>
      </c>
      <c r="C26" s="8" t="s">
        <v>10</v>
      </c>
      <c r="D26" s="85">
        <v>707225.68</v>
      </c>
      <c r="E26" s="85">
        <v>871735.92</v>
      </c>
      <c r="F26" s="85">
        <v>785989.3</v>
      </c>
      <c r="G26" s="85">
        <v>765990.17</v>
      </c>
      <c r="H26" s="85">
        <v>765990.17</v>
      </c>
    </row>
    <row r="27" spans="1:8" x14ac:dyDescent="0.25">
      <c r="A27" s="4"/>
      <c r="B27" s="4">
        <v>32</v>
      </c>
      <c r="C27" s="4" t="s">
        <v>21</v>
      </c>
      <c r="D27" s="85">
        <v>86492.6</v>
      </c>
      <c r="E27" s="85">
        <v>100257.37</v>
      </c>
      <c r="F27" s="85">
        <v>101238.69</v>
      </c>
      <c r="G27" s="85">
        <v>85605.28</v>
      </c>
      <c r="H27" s="85">
        <v>85605.28</v>
      </c>
    </row>
    <row r="28" spans="1:8" x14ac:dyDescent="0.25">
      <c r="A28" s="4"/>
      <c r="B28" s="4">
        <v>34</v>
      </c>
      <c r="C28" s="4" t="s">
        <v>74</v>
      </c>
      <c r="D28" s="85">
        <v>532.21</v>
      </c>
      <c r="E28" s="85">
        <v>541</v>
      </c>
      <c r="F28" s="85">
        <v>540</v>
      </c>
      <c r="G28" s="85">
        <v>540</v>
      </c>
      <c r="H28" s="85">
        <v>540</v>
      </c>
    </row>
    <row r="29" spans="1:8" ht="38.25" x14ac:dyDescent="0.25">
      <c r="A29" s="4"/>
      <c r="B29" s="4">
        <v>37</v>
      </c>
      <c r="C29" s="29" t="s">
        <v>163</v>
      </c>
      <c r="D29" s="85">
        <v>110.59</v>
      </c>
      <c r="E29" s="85">
        <v>0</v>
      </c>
      <c r="F29" s="85">
        <v>0</v>
      </c>
      <c r="G29" s="85">
        <v>0</v>
      </c>
      <c r="H29" s="85">
        <v>0</v>
      </c>
    </row>
    <row r="30" spans="1:8" x14ac:dyDescent="0.25">
      <c r="A30" s="4"/>
      <c r="B30" s="4">
        <v>38</v>
      </c>
      <c r="C30" s="4" t="s">
        <v>133</v>
      </c>
      <c r="D30" s="85">
        <v>380.03</v>
      </c>
      <c r="E30" s="85">
        <v>380.03</v>
      </c>
      <c r="F30" s="85">
        <v>405</v>
      </c>
      <c r="G30" s="85">
        <v>405</v>
      </c>
      <c r="H30" s="85">
        <v>405</v>
      </c>
    </row>
    <row r="31" spans="1:8" ht="25.5" x14ac:dyDescent="0.25">
      <c r="A31" s="6">
        <v>4</v>
      </c>
      <c r="B31" s="7"/>
      <c r="C31" s="14" t="s">
        <v>11</v>
      </c>
      <c r="D31" s="85">
        <f>SUM(D32:D34)</f>
        <v>18960.489999999998</v>
      </c>
      <c r="E31" s="85">
        <f>SUM(E32:E34)</f>
        <v>14509.619999999999</v>
      </c>
      <c r="F31" s="85">
        <f t="shared" ref="F31:H31" si="3">SUM(F32:F34)</f>
        <v>33455</v>
      </c>
      <c r="G31" s="85">
        <f t="shared" si="3"/>
        <v>8055</v>
      </c>
      <c r="H31" s="85">
        <f t="shared" si="3"/>
        <v>8055</v>
      </c>
    </row>
    <row r="32" spans="1:8" ht="38.25" x14ac:dyDescent="0.25">
      <c r="A32" s="6"/>
      <c r="B32" s="8">
        <v>41</v>
      </c>
      <c r="C32" s="15" t="s">
        <v>12</v>
      </c>
      <c r="D32" s="85">
        <v>0</v>
      </c>
      <c r="E32" s="88">
        <v>660</v>
      </c>
      <c r="F32" s="88">
        <v>25000</v>
      </c>
      <c r="G32" s="88">
        <v>0</v>
      </c>
      <c r="H32" s="88">
        <v>0</v>
      </c>
    </row>
    <row r="33" spans="1:8" ht="38.25" x14ac:dyDescent="0.25">
      <c r="A33" s="8"/>
      <c r="B33" s="8">
        <v>42</v>
      </c>
      <c r="C33" s="30" t="s">
        <v>28</v>
      </c>
      <c r="D33" s="85">
        <v>13335.49</v>
      </c>
      <c r="E33" s="88">
        <v>3849.62</v>
      </c>
      <c r="F33" s="88">
        <v>8455</v>
      </c>
      <c r="G33" s="88">
        <v>8055</v>
      </c>
      <c r="H33" s="88">
        <v>8055</v>
      </c>
    </row>
    <row r="34" spans="1:8" ht="25.5" x14ac:dyDescent="0.25">
      <c r="A34" s="8"/>
      <c r="B34" s="8">
        <v>45</v>
      </c>
      <c r="C34" s="30" t="s">
        <v>164</v>
      </c>
      <c r="D34" s="85">
        <v>5625</v>
      </c>
      <c r="E34" s="88">
        <v>10000</v>
      </c>
      <c r="F34" s="88">
        <v>0</v>
      </c>
      <c r="G34" s="88">
        <v>0</v>
      </c>
      <c r="H34" s="88">
        <v>0</v>
      </c>
    </row>
    <row r="35" spans="1:8" s="40" customFormat="1" x14ac:dyDescent="0.25">
      <c r="A35" s="3">
        <v>9</v>
      </c>
      <c r="B35" s="3"/>
      <c r="C35" s="103" t="s">
        <v>161</v>
      </c>
      <c r="D35" s="87">
        <f>SUM(D36)</f>
        <v>0</v>
      </c>
      <c r="E35" s="87">
        <f t="shared" ref="E35:H35" si="4">SUM(E36)</f>
        <v>0</v>
      </c>
      <c r="F35" s="87">
        <f t="shared" si="4"/>
        <v>0</v>
      </c>
      <c r="G35" s="87">
        <f t="shared" si="4"/>
        <v>0</v>
      </c>
      <c r="H35" s="87">
        <f t="shared" si="4"/>
        <v>0</v>
      </c>
    </row>
    <row r="36" spans="1:8" x14ac:dyDescent="0.25">
      <c r="A36" s="8"/>
      <c r="B36" s="8">
        <v>92</v>
      </c>
      <c r="C36" s="30" t="s">
        <v>162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</row>
    <row r="39" spans="1:8" x14ac:dyDescent="0.25">
      <c r="A39" s="144" t="s">
        <v>208</v>
      </c>
      <c r="B39" s="144"/>
      <c r="C39" s="144"/>
      <c r="G39" s="111" t="s">
        <v>63</v>
      </c>
    </row>
    <row r="40" spans="1:8" x14ac:dyDescent="0.25">
      <c r="A40" s="112" t="s">
        <v>211</v>
      </c>
      <c r="B40" s="113"/>
      <c r="C40" s="113"/>
      <c r="G40" s="111" t="s">
        <v>64</v>
      </c>
    </row>
    <row r="41" spans="1:8" x14ac:dyDescent="0.25">
      <c r="A41" s="144" t="s">
        <v>210</v>
      </c>
      <c r="B41" s="144"/>
      <c r="C41" s="144"/>
    </row>
  </sheetData>
  <mergeCells count="7">
    <mergeCell ref="A39:C39"/>
    <mergeCell ref="A41:C41"/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7"/>
  <sheetViews>
    <sheetView workbookViewId="0">
      <selection sqref="A1:F1"/>
    </sheetView>
  </sheetViews>
  <sheetFormatPr defaultRowHeight="15" x14ac:dyDescent="0.25"/>
  <cols>
    <col min="1" max="1" width="25.28515625" customWidth="1"/>
    <col min="2" max="6" width="25.28515625" style="31" customWidth="1"/>
  </cols>
  <sheetData>
    <row r="1" spans="1:10" ht="42" customHeight="1" x14ac:dyDescent="0.25">
      <c r="A1" s="156" t="s">
        <v>185</v>
      </c>
      <c r="B1" s="156"/>
      <c r="C1" s="156"/>
      <c r="D1" s="156"/>
      <c r="E1" s="156"/>
      <c r="F1" s="156"/>
      <c r="G1" s="42"/>
      <c r="H1" s="42"/>
      <c r="I1" s="42"/>
      <c r="J1" s="42"/>
    </row>
    <row r="2" spans="1:10" ht="18" customHeight="1" x14ac:dyDescent="0.25">
      <c r="A2" s="13"/>
      <c r="B2" s="116"/>
      <c r="C2" s="116"/>
      <c r="D2" s="116"/>
      <c r="E2" s="116"/>
      <c r="F2" s="116"/>
    </row>
    <row r="3" spans="1:10" ht="15.75" customHeight="1" x14ac:dyDescent="0.25">
      <c r="A3" s="154" t="s">
        <v>18</v>
      </c>
      <c r="B3" s="154"/>
      <c r="C3" s="154"/>
      <c r="D3" s="154"/>
      <c r="E3" s="154"/>
      <c r="F3" s="154"/>
    </row>
    <row r="4" spans="1:10" ht="18" x14ac:dyDescent="0.25">
      <c r="B4" s="116"/>
      <c r="C4" s="116"/>
      <c r="D4" s="116"/>
      <c r="E4" s="124"/>
      <c r="F4" s="124"/>
    </row>
    <row r="5" spans="1:10" ht="18" customHeight="1" x14ac:dyDescent="0.25">
      <c r="A5" s="154" t="s">
        <v>4</v>
      </c>
      <c r="B5" s="154"/>
      <c r="C5" s="154"/>
      <c r="D5" s="154"/>
      <c r="E5" s="154"/>
      <c r="F5" s="154"/>
    </row>
    <row r="6" spans="1:10" ht="18" x14ac:dyDescent="0.25">
      <c r="A6" s="13"/>
      <c r="B6" s="116"/>
      <c r="C6" s="116"/>
      <c r="D6" s="116"/>
      <c r="E6" s="124"/>
      <c r="F6" s="124"/>
    </row>
    <row r="7" spans="1:10" ht="15.75" customHeight="1" x14ac:dyDescent="0.25">
      <c r="A7" s="154" t="s">
        <v>39</v>
      </c>
      <c r="B7" s="154"/>
      <c r="C7" s="154"/>
      <c r="D7" s="154"/>
      <c r="E7" s="154"/>
      <c r="F7" s="154"/>
    </row>
    <row r="8" spans="1:10" ht="18" x14ac:dyDescent="0.25">
      <c r="A8" s="13"/>
      <c r="B8" s="116"/>
      <c r="C8" s="116"/>
      <c r="D8" s="116"/>
      <c r="E8" s="124"/>
      <c r="F8" s="124"/>
    </row>
    <row r="9" spans="1:10" ht="25.5" x14ac:dyDescent="0.25">
      <c r="A9" s="12" t="s">
        <v>41</v>
      </c>
      <c r="B9" s="118" t="s">
        <v>186</v>
      </c>
      <c r="C9" s="117" t="s">
        <v>187</v>
      </c>
      <c r="D9" s="117" t="s">
        <v>190</v>
      </c>
      <c r="E9" s="117" t="s">
        <v>153</v>
      </c>
      <c r="F9" s="117" t="s">
        <v>191</v>
      </c>
    </row>
    <row r="10" spans="1:10" x14ac:dyDescent="0.25">
      <c r="A10" s="19" t="s">
        <v>0</v>
      </c>
      <c r="B10" s="105">
        <f>SUM(B11,B13,B16,B22,B36)</f>
        <v>809727.87</v>
      </c>
      <c r="C10" s="105">
        <f t="shared" ref="C10:F10" si="0">SUM(C11,C13,C16,C22,C36)</f>
        <v>979442.75000000012</v>
      </c>
      <c r="D10" s="105">
        <f>SUM(D11,D13,D16,D22,D36)</f>
        <v>914027.99000000011</v>
      </c>
      <c r="E10" s="105">
        <f t="shared" si="0"/>
        <v>860595.45000000007</v>
      </c>
      <c r="F10" s="105">
        <f t="shared" si="0"/>
        <v>860595.45000000007</v>
      </c>
    </row>
    <row r="11" spans="1:10" x14ac:dyDescent="0.25">
      <c r="A11" s="14" t="s">
        <v>44</v>
      </c>
      <c r="B11" s="107">
        <f>SUM(B12)</f>
        <v>19004.650000000001</v>
      </c>
      <c r="C11" s="107">
        <f t="shared" ref="C11:F11" si="1">SUM(C12)</f>
        <v>28368.15</v>
      </c>
      <c r="D11" s="107">
        <f t="shared" si="1"/>
        <v>27931.79</v>
      </c>
      <c r="E11" s="107">
        <f t="shared" si="1"/>
        <v>4499.25</v>
      </c>
      <c r="F11" s="107">
        <f t="shared" si="1"/>
        <v>4499.25</v>
      </c>
    </row>
    <row r="12" spans="1:10" ht="25.5" x14ac:dyDescent="0.25">
      <c r="A12" s="28" t="s">
        <v>127</v>
      </c>
      <c r="B12" s="88">
        <v>19004.650000000001</v>
      </c>
      <c r="C12" s="88">
        <v>28368.15</v>
      </c>
      <c r="D12" s="88">
        <v>27931.79</v>
      </c>
      <c r="E12" s="88">
        <v>4499.25</v>
      </c>
      <c r="F12" s="88">
        <v>4499.25</v>
      </c>
    </row>
    <row r="13" spans="1:10" s="40" customFormat="1" x14ac:dyDescent="0.25">
      <c r="A13" s="14" t="s">
        <v>46</v>
      </c>
      <c r="B13" s="87">
        <f>SUM(B15)</f>
        <v>739.11</v>
      </c>
      <c r="C13" s="87">
        <f t="shared" ref="C13" si="2">SUM(C15)</f>
        <v>1766</v>
      </c>
      <c r="D13" s="87">
        <f>SUM(D14:D15)</f>
        <v>1700</v>
      </c>
      <c r="E13" s="87">
        <f t="shared" ref="E13:F13" si="3">SUM(E14:E15)</f>
        <v>1700</v>
      </c>
      <c r="F13" s="87">
        <f t="shared" si="3"/>
        <v>1700</v>
      </c>
    </row>
    <row r="14" spans="1:10" s="104" customFormat="1" ht="25.5" x14ac:dyDescent="0.25">
      <c r="A14" s="10" t="s">
        <v>192</v>
      </c>
      <c r="B14" s="88">
        <v>0</v>
      </c>
      <c r="C14" s="88">
        <v>0</v>
      </c>
      <c r="D14" s="88">
        <v>1700</v>
      </c>
      <c r="E14" s="88">
        <v>1700</v>
      </c>
      <c r="F14" s="88">
        <v>1700</v>
      </c>
    </row>
    <row r="15" spans="1:10" ht="25.5" x14ac:dyDescent="0.25">
      <c r="A15" s="10" t="s">
        <v>130</v>
      </c>
      <c r="B15" s="88">
        <v>739.11</v>
      </c>
      <c r="C15" s="88">
        <v>1766</v>
      </c>
      <c r="D15" s="88">
        <v>0</v>
      </c>
      <c r="E15" s="88">
        <v>0</v>
      </c>
      <c r="F15" s="88">
        <v>0</v>
      </c>
    </row>
    <row r="16" spans="1:10" s="40" customFormat="1" ht="25.5" x14ac:dyDescent="0.25">
      <c r="A16" s="3" t="s">
        <v>43</v>
      </c>
      <c r="B16" s="86">
        <f>SUM(B18:B21)</f>
        <v>80496.12</v>
      </c>
      <c r="C16" s="86">
        <f t="shared" ref="C16" si="4">SUM(C18:C21)</f>
        <v>88024.63</v>
      </c>
      <c r="D16" s="86">
        <f>SUM(D17:D21)</f>
        <v>105774.63</v>
      </c>
      <c r="E16" s="86">
        <f t="shared" ref="E16:F16" si="5">SUM(E17:E21)</f>
        <v>75774.63</v>
      </c>
      <c r="F16" s="86">
        <f t="shared" si="5"/>
        <v>75774.63</v>
      </c>
    </row>
    <row r="17" spans="1:6" s="104" customFormat="1" ht="25.5" x14ac:dyDescent="0.25">
      <c r="A17" s="10" t="s">
        <v>193</v>
      </c>
      <c r="B17" s="85">
        <v>0</v>
      </c>
      <c r="C17" s="85">
        <v>0</v>
      </c>
      <c r="D17" s="85">
        <v>22200</v>
      </c>
      <c r="E17" s="85">
        <v>22200</v>
      </c>
      <c r="F17" s="85">
        <v>22200</v>
      </c>
    </row>
    <row r="18" spans="1:6" ht="25.5" x14ac:dyDescent="0.25">
      <c r="A18" s="10" t="s">
        <v>131</v>
      </c>
      <c r="B18" s="85">
        <v>23804</v>
      </c>
      <c r="C18" s="85">
        <v>21950</v>
      </c>
      <c r="D18" s="85">
        <v>0</v>
      </c>
      <c r="E18" s="85">
        <v>0</v>
      </c>
      <c r="F18" s="85">
        <v>0</v>
      </c>
    </row>
    <row r="19" spans="1:6" ht="25.5" x14ac:dyDescent="0.25">
      <c r="A19" s="10" t="s">
        <v>128</v>
      </c>
      <c r="B19" s="85">
        <v>51067.12</v>
      </c>
      <c r="C19" s="85">
        <v>56074.63</v>
      </c>
      <c r="D19" s="85">
        <v>58574.63</v>
      </c>
      <c r="E19" s="85">
        <v>53574.63</v>
      </c>
      <c r="F19" s="85">
        <v>53574.63</v>
      </c>
    </row>
    <row r="20" spans="1:6" ht="38.25" x14ac:dyDescent="0.25">
      <c r="A20" s="10" t="s">
        <v>154</v>
      </c>
      <c r="B20" s="85">
        <v>5625</v>
      </c>
      <c r="C20" s="85">
        <v>10000</v>
      </c>
      <c r="D20" s="85">
        <v>0</v>
      </c>
      <c r="E20" s="85">
        <v>0</v>
      </c>
      <c r="F20" s="85">
        <v>0</v>
      </c>
    </row>
    <row r="21" spans="1:6" ht="38.25" x14ac:dyDescent="0.25">
      <c r="A21" s="10" t="s">
        <v>143</v>
      </c>
      <c r="B21" s="85">
        <v>0</v>
      </c>
      <c r="C21" s="85">
        <v>0</v>
      </c>
      <c r="D21" s="85">
        <v>25000</v>
      </c>
      <c r="E21" s="85">
        <v>0</v>
      </c>
      <c r="F21" s="85">
        <v>0</v>
      </c>
    </row>
    <row r="22" spans="1:6" s="40" customFormat="1" x14ac:dyDescent="0.25">
      <c r="A22" s="19" t="s">
        <v>42</v>
      </c>
      <c r="B22" s="86">
        <f>SUM(B26:B35)</f>
        <v>707356.49</v>
      </c>
      <c r="C22" s="86">
        <f t="shared" ref="C22" si="6">SUM(C26:C35)</f>
        <v>859747.97000000009</v>
      </c>
      <c r="D22" s="86">
        <f>SUM(D23:D35)</f>
        <v>776721.57000000007</v>
      </c>
      <c r="E22" s="86">
        <f t="shared" ref="E22:F22" si="7">SUM(E23:E35)</f>
        <v>776721.57000000007</v>
      </c>
      <c r="F22" s="86">
        <f t="shared" si="7"/>
        <v>776721.57000000007</v>
      </c>
    </row>
    <row r="23" spans="1:6" s="104" customFormat="1" ht="51" x14ac:dyDescent="0.25">
      <c r="A23" s="28" t="s">
        <v>194</v>
      </c>
      <c r="B23" s="85">
        <v>0</v>
      </c>
      <c r="C23" s="85">
        <v>0</v>
      </c>
      <c r="D23" s="85">
        <v>405</v>
      </c>
      <c r="E23" s="85">
        <v>405</v>
      </c>
      <c r="F23" s="85">
        <v>405</v>
      </c>
    </row>
    <row r="24" spans="1:6" s="104" customFormat="1" ht="38.25" x14ac:dyDescent="0.25">
      <c r="A24" s="10" t="s">
        <v>195</v>
      </c>
      <c r="B24" s="85">
        <v>0</v>
      </c>
      <c r="C24" s="85">
        <v>0</v>
      </c>
      <c r="D24" s="85">
        <v>645</v>
      </c>
      <c r="E24" s="85">
        <v>645</v>
      </c>
      <c r="F24" s="85">
        <v>645</v>
      </c>
    </row>
    <row r="25" spans="1:6" s="104" customFormat="1" ht="38.25" x14ac:dyDescent="0.25">
      <c r="A25" s="28" t="s">
        <v>183</v>
      </c>
      <c r="B25" s="85">
        <v>0</v>
      </c>
      <c r="C25" s="85">
        <v>0</v>
      </c>
      <c r="D25" s="85">
        <v>772913.17</v>
      </c>
      <c r="E25" s="85">
        <v>772913.17</v>
      </c>
      <c r="F25" s="85">
        <v>772913.17</v>
      </c>
    </row>
    <row r="26" spans="1:6" x14ac:dyDescent="0.25">
      <c r="A26" s="28" t="s">
        <v>129</v>
      </c>
      <c r="B26" s="85">
        <v>0</v>
      </c>
      <c r="C26" s="85">
        <v>0</v>
      </c>
      <c r="D26" s="85">
        <v>0</v>
      </c>
      <c r="E26" s="85">
        <v>0</v>
      </c>
      <c r="F26" s="85">
        <v>0</v>
      </c>
    </row>
    <row r="27" spans="1:6" ht="25.5" x14ac:dyDescent="0.25">
      <c r="A27" s="28" t="s">
        <v>165</v>
      </c>
      <c r="B27" s="108">
        <v>4165</v>
      </c>
      <c r="C27" s="85">
        <v>0</v>
      </c>
      <c r="D27" s="85">
        <v>0</v>
      </c>
      <c r="E27" s="85">
        <v>0</v>
      </c>
      <c r="F27" s="85">
        <v>0</v>
      </c>
    </row>
    <row r="28" spans="1:6" ht="25.5" x14ac:dyDescent="0.25">
      <c r="A28" s="10" t="s">
        <v>124</v>
      </c>
      <c r="B28" s="108">
        <v>0</v>
      </c>
      <c r="C28" s="108">
        <v>0</v>
      </c>
      <c r="D28" s="108">
        <v>0</v>
      </c>
      <c r="E28" s="108">
        <v>0</v>
      </c>
      <c r="F28" s="108">
        <v>0</v>
      </c>
    </row>
    <row r="29" spans="1:6" ht="25.5" x14ac:dyDescent="0.25">
      <c r="A29" s="10" t="s">
        <v>196</v>
      </c>
      <c r="B29" s="108">
        <v>0</v>
      </c>
      <c r="C29" s="108">
        <v>0</v>
      </c>
      <c r="D29" s="108">
        <v>2654</v>
      </c>
      <c r="E29" s="108">
        <v>2654</v>
      </c>
      <c r="F29" s="108">
        <v>2654</v>
      </c>
    </row>
    <row r="30" spans="1:6" ht="25.5" x14ac:dyDescent="0.25">
      <c r="A30" s="10" t="s">
        <v>197</v>
      </c>
      <c r="B30" s="108">
        <v>0</v>
      </c>
      <c r="C30" s="108">
        <v>0</v>
      </c>
      <c r="D30" s="108">
        <v>104.4</v>
      </c>
      <c r="E30" s="108">
        <v>104.4</v>
      </c>
      <c r="F30" s="108">
        <v>104.4</v>
      </c>
    </row>
    <row r="31" spans="1:6" ht="38.25" x14ac:dyDescent="0.25">
      <c r="A31" s="10" t="s">
        <v>125</v>
      </c>
      <c r="B31" s="108">
        <v>230</v>
      </c>
      <c r="C31" s="108">
        <v>245</v>
      </c>
      <c r="D31" s="108">
        <v>0</v>
      </c>
      <c r="E31" s="108">
        <v>0</v>
      </c>
      <c r="F31" s="108">
        <v>0</v>
      </c>
    </row>
    <row r="32" spans="1:6" ht="38.25" x14ac:dyDescent="0.25">
      <c r="A32" s="28" t="s">
        <v>183</v>
      </c>
      <c r="B32" s="109">
        <v>699927.46</v>
      </c>
      <c r="C32" s="109">
        <v>856364.54</v>
      </c>
      <c r="D32" s="109">
        <v>0</v>
      </c>
      <c r="E32" s="109">
        <v>0</v>
      </c>
      <c r="F32" s="109">
        <v>0</v>
      </c>
    </row>
    <row r="33" spans="1:6" ht="51" x14ac:dyDescent="0.25">
      <c r="A33" s="28" t="s">
        <v>134</v>
      </c>
      <c r="B33" s="109">
        <v>380.03</v>
      </c>
      <c r="C33" s="109">
        <v>380.03</v>
      </c>
      <c r="D33" s="109">
        <v>0</v>
      </c>
      <c r="E33" s="109">
        <v>0</v>
      </c>
      <c r="F33" s="109">
        <v>0</v>
      </c>
    </row>
    <row r="34" spans="1:6" ht="25.5" x14ac:dyDescent="0.25">
      <c r="A34" s="10" t="s">
        <v>126</v>
      </c>
      <c r="B34" s="108">
        <v>2654</v>
      </c>
      <c r="C34" s="108">
        <v>2654</v>
      </c>
      <c r="D34" s="109">
        <v>0</v>
      </c>
      <c r="E34" s="109">
        <v>0</v>
      </c>
      <c r="F34" s="109">
        <v>0</v>
      </c>
    </row>
    <row r="35" spans="1:6" ht="25.5" x14ac:dyDescent="0.25">
      <c r="A35" s="10" t="s">
        <v>149</v>
      </c>
      <c r="B35" s="108">
        <v>0</v>
      </c>
      <c r="C35" s="108">
        <v>104.4</v>
      </c>
      <c r="D35" s="108">
        <v>0</v>
      </c>
      <c r="E35" s="108">
        <v>0</v>
      </c>
      <c r="F35" s="108">
        <v>0</v>
      </c>
    </row>
    <row r="36" spans="1:6" s="40" customFormat="1" x14ac:dyDescent="0.25">
      <c r="A36" s="19" t="s">
        <v>144</v>
      </c>
      <c r="B36" s="86">
        <f>SUM(B38)</f>
        <v>2131.5</v>
      </c>
      <c r="C36" s="86">
        <f t="shared" ref="C36" si="8">SUM(C38)</f>
        <v>1536</v>
      </c>
      <c r="D36" s="86">
        <f>SUM(D37:D38)</f>
        <v>1900</v>
      </c>
      <c r="E36" s="86">
        <f t="shared" ref="E36:F36" si="9">SUM(E37:E38)</f>
        <v>1900</v>
      </c>
      <c r="F36" s="86">
        <f t="shared" si="9"/>
        <v>1900</v>
      </c>
    </row>
    <row r="37" spans="1:6" s="104" customFormat="1" ht="25.5" x14ac:dyDescent="0.25">
      <c r="A37" s="10" t="s">
        <v>198</v>
      </c>
      <c r="B37" s="85">
        <v>0</v>
      </c>
      <c r="C37" s="85">
        <v>0</v>
      </c>
      <c r="D37" s="85">
        <v>1900</v>
      </c>
      <c r="E37" s="85">
        <v>1900</v>
      </c>
      <c r="F37" s="85">
        <v>1900</v>
      </c>
    </row>
    <row r="38" spans="1:6" ht="25.5" x14ac:dyDescent="0.25">
      <c r="A38" s="10" t="s">
        <v>132</v>
      </c>
      <c r="B38" s="85">
        <v>2131.5</v>
      </c>
      <c r="C38" s="85">
        <v>1536</v>
      </c>
      <c r="D38" s="85">
        <v>0</v>
      </c>
      <c r="E38" s="85">
        <v>0</v>
      </c>
      <c r="F38" s="85">
        <v>0</v>
      </c>
    </row>
    <row r="41" spans="1:6" ht="15.75" customHeight="1" x14ac:dyDescent="0.25">
      <c r="A41" s="154" t="s">
        <v>40</v>
      </c>
      <c r="B41" s="154"/>
      <c r="C41" s="154"/>
      <c r="D41" s="154"/>
      <c r="E41" s="154"/>
      <c r="F41" s="154"/>
    </row>
    <row r="42" spans="1:6" ht="18" x14ac:dyDescent="0.25">
      <c r="A42" s="13"/>
      <c r="B42" s="116"/>
      <c r="C42" s="116"/>
      <c r="D42" s="116"/>
      <c r="E42" s="124"/>
      <c r="F42" s="124"/>
    </row>
    <row r="43" spans="1:6" ht="25.5" x14ac:dyDescent="0.25">
      <c r="A43" s="12" t="s">
        <v>41</v>
      </c>
      <c r="B43" s="118" t="s">
        <v>186</v>
      </c>
      <c r="C43" s="117" t="s">
        <v>187</v>
      </c>
      <c r="D43" s="117" t="s">
        <v>190</v>
      </c>
      <c r="E43" s="117" t="s">
        <v>153</v>
      </c>
      <c r="F43" s="117" t="s">
        <v>191</v>
      </c>
    </row>
    <row r="44" spans="1:6" x14ac:dyDescent="0.25">
      <c r="A44" s="19" t="s">
        <v>1</v>
      </c>
      <c r="B44" s="105">
        <f>SUM(B45,B47,B50,B56,B70)</f>
        <v>813701.60000000009</v>
      </c>
      <c r="C44" s="105">
        <f t="shared" ref="C44" si="10">SUM(C45,C47,C50,C56,C70)</f>
        <v>987423.94000000006</v>
      </c>
      <c r="D44" s="105">
        <f t="shared" ref="D44" si="11">SUM(D45,D47,D50,D56,D70)</f>
        <v>921627.99000000011</v>
      </c>
      <c r="E44" s="105">
        <f t="shared" ref="E44" si="12">SUM(E45,E47,E50,E56,E70)</f>
        <v>860595.45000000007</v>
      </c>
      <c r="F44" s="105">
        <f t="shared" ref="F44" si="13">SUM(F45,F47,F50,F56,F70)</f>
        <v>860595.45000000007</v>
      </c>
    </row>
    <row r="45" spans="1:6" x14ac:dyDescent="0.25">
      <c r="A45" s="14" t="s">
        <v>44</v>
      </c>
      <c r="B45" s="107">
        <f>SUM(B46)</f>
        <v>19004.650000000001</v>
      </c>
      <c r="C45" s="107">
        <f t="shared" ref="C45" si="14">SUM(C46)</f>
        <v>28368.15</v>
      </c>
      <c r="D45" s="107">
        <f t="shared" ref="D45" si="15">SUM(D46)</f>
        <v>27931.79</v>
      </c>
      <c r="E45" s="107">
        <f t="shared" ref="E45" si="16">SUM(E46)</f>
        <v>4499.25</v>
      </c>
      <c r="F45" s="107">
        <f t="shared" ref="F45" si="17">SUM(F46)</f>
        <v>4499.25</v>
      </c>
    </row>
    <row r="46" spans="1:6" ht="25.5" x14ac:dyDescent="0.25">
      <c r="A46" s="28" t="s">
        <v>127</v>
      </c>
      <c r="B46" s="88">
        <v>19004.650000000001</v>
      </c>
      <c r="C46" s="88">
        <v>28368.15</v>
      </c>
      <c r="D46" s="88">
        <v>27931.79</v>
      </c>
      <c r="E46" s="88">
        <v>4499.25</v>
      </c>
      <c r="F46" s="88">
        <v>4499.25</v>
      </c>
    </row>
    <row r="47" spans="1:6" x14ac:dyDescent="0.25">
      <c r="A47" s="14" t="s">
        <v>46</v>
      </c>
      <c r="B47" s="87">
        <f>SUM(B48:B49)</f>
        <v>146.53</v>
      </c>
      <c r="C47" s="87">
        <f t="shared" ref="C47:F47" si="18">SUM(C48:C49)</f>
        <v>2358.58</v>
      </c>
      <c r="D47" s="87">
        <f t="shared" si="18"/>
        <v>1900</v>
      </c>
      <c r="E47" s="87">
        <f t="shared" si="18"/>
        <v>1700</v>
      </c>
      <c r="F47" s="87">
        <f t="shared" si="18"/>
        <v>1700</v>
      </c>
    </row>
    <row r="48" spans="1:6" s="104" customFormat="1" ht="25.5" x14ac:dyDescent="0.25">
      <c r="A48" s="10" t="s">
        <v>192</v>
      </c>
      <c r="B48" s="88">
        <v>0</v>
      </c>
      <c r="C48" s="88">
        <v>0</v>
      </c>
      <c r="D48" s="88">
        <v>1900</v>
      </c>
      <c r="E48" s="88">
        <v>1700</v>
      </c>
      <c r="F48" s="88">
        <v>1700</v>
      </c>
    </row>
    <row r="49" spans="1:6" ht="25.5" x14ac:dyDescent="0.25">
      <c r="A49" s="10" t="s">
        <v>130</v>
      </c>
      <c r="B49" s="88">
        <v>146.53</v>
      </c>
      <c r="C49" s="88">
        <v>2358.58</v>
      </c>
      <c r="D49" s="88">
        <v>0</v>
      </c>
      <c r="E49" s="88">
        <v>0</v>
      </c>
      <c r="F49" s="88">
        <v>0</v>
      </c>
    </row>
    <row r="50" spans="1:6" ht="25.5" x14ac:dyDescent="0.25">
      <c r="A50" s="3" t="s">
        <v>43</v>
      </c>
      <c r="B50" s="86">
        <f>SUM(B51:B55)</f>
        <v>87724.200000000012</v>
      </c>
      <c r="C50" s="86">
        <f t="shared" ref="C50:F50" si="19">SUM(C51:C55)</f>
        <v>93119.25</v>
      </c>
      <c r="D50" s="86">
        <f t="shared" si="19"/>
        <v>113174.63</v>
      </c>
      <c r="E50" s="86">
        <f t="shared" si="19"/>
        <v>75774.63</v>
      </c>
      <c r="F50" s="86">
        <f t="shared" si="19"/>
        <v>75774.63</v>
      </c>
    </row>
    <row r="51" spans="1:6" s="104" customFormat="1" ht="25.5" x14ac:dyDescent="0.25">
      <c r="A51" s="10" t="s">
        <v>193</v>
      </c>
      <c r="B51" s="85">
        <v>0</v>
      </c>
      <c r="C51" s="85">
        <v>0</v>
      </c>
      <c r="D51" s="85">
        <v>29600</v>
      </c>
      <c r="E51" s="85">
        <v>22200</v>
      </c>
      <c r="F51" s="85">
        <v>22200</v>
      </c>
    </row>
    <row r="52" spans="1:6" ht="25.5" x14ac:dyDescent="0.25">
      <c r="A52" s="10" t="s">
        <v>131</v>
      </c>
      <c r="B52" s="85">
        <v>31032.080000000002</v>
      </c>
      <c r="C52" s="85">
        <v>27044.62</v>
      </c>
      <c r="D52" s="85">
        <v>0</v>
      </c>
      <c r="E52" s="85">
        <v>0</v>
      </c>
      <c r="F52" s="85">
        <v>0</v>
      </c>
    </row>
    <row r="53" spans="1:6" ht="25.5" x14ac:dyDescent="0.25">
      <c r="A53" s="10" t="s">
        <v>128</v>
      </c>
      <c r="B53" s="85">
        <v>51067.12</v>
      </c>
      <c r="C53" s="85">
        <v>56074.63</v>
      </c>
      <c r="D53" s="85">
        <v>58574.63</v>
      </c>
      <c r="E53" s="85">
        <v>53574.63</v>
      </c>
      <c r="F53" s="85">
        <v>53574.63</v>
      </c>
    </row>
    <row r="54" spans="1:6" ht="38.25" x14ac:dyDescent="0.25">
      <c r="A54" s="10" t="s">
        <v>154</v>
      </c>
      <c r="B54" s="85">
        <v>5625</v>
      </c>
      <c r="C54" s="85">
        <v>10000</v>
      </c>
      <c r="D54" s="85">
        <v>0</v>
      </c>
      <c r="E54" s="85">
        <v>0</v>
      </c>
      <c r="F54" s="85">
        <v>0</v>
      </c>
    </row>
    <row r="55" spans="1:6" ht="38.25" x14ac:dyDescent="0.25">
      <c r="A55" s="10" t="s">
        <v>143</v>
      </c>
      <c r="B55" s="85">
        <v>0</v>
      </c>
      <c r="C55" s="85">
        <v>0</v>
      </c>
      <c r="D55" s="85">
        <v>25000</v>
      </c>
      <c r="E55" s="85">
        <v>0</v>
      </c>
      <c r="F55" s="85">
        <v>0</v>
      </c>
    </row>
    <row r="56" spans="1:6" x14ac:dyDescent="0.25">
      <c r="A56" s="19" t="s">
        <v>42</v>
      </c>
      <c r="B56" s="86">
        <f>SUM(B57:B69)</f>
        <v>704694.72000000009</v>
      </c>
      <c r="C56" s="86">
        <f t="shared" ref="C56:F56" si="20">SUM(C57:C69)</f>
        <v>862041.96000000008</v>
      </c>
      <c r="D56" s="86">
        <f t="shared" si="20"/>
        <v>776721.57000000007</v>
      </c>
      <c r="E56" s="86">
        <f t="shared" si="20"/>
        <v>776721.57000000007</v>
      </c>
      <c r="F56" s="86">
        <f t="shared" si="20"/>
        <v>776721.57000000007</v>
      </c>
    </row>
    <row r="57" spans="1:6" s="104" customFormat="1" ht="51" x14ac:dyDescent="0.25">
      <c r="A57" s="28" t="s">
        <v>194</v>
      </c>
      <c r="B57" s="85">
        <v>0</v>
      </c>
      <c r="C57" s="85">
        <v>0</v>
      </c>
      <c r="D57" s="85">
        <v>405</v>
      </c>
      <c r="E57" s="85">
        <v>405</v>
      </c>
      <c r="F57" s="85">
        <v>405</v>
      </c>
    </row>
    <row r="58" spans="1:6" s="104" customFormat="1" ht="38.25" x14ac:dyDescent="0.25">
      <c r="A58" s="10" t="s">
        <v>195</v>
      </c>
      <c r="B58" s="85">
        <v>0</v>
      </c>
      <c r="C58" s="85">
        <v>0</v>
      </c>
      <c r="D58" s="85">
        <v>645</v>
      </c>
      <c r="E58" s="85">
        <v>645</v>
      </c>
      <c r="F58" s="85">
        <v>645</v>
      </c>
    </row>
    <row r="59" spans="1:6" s="104" customFormat="1" ht="38.25" x14ac:dyDescent="0.25">
      <c r="A59" s="28" t="s">
        <v>199</v>
      </c>
      <c r="B59" s="85">
        <v>0</v>
      </c>
      <c r="C59" s="85">
        <v>0</v>
      </c>
      <c r="D59" s="85">
        <v>772913.17</v>
      </c>
      <c r="E59" s="85">
        <v>772913.17</v>
      </c>
      <c r="F59" s="85">
        <v>772913.17</v>
      </c>
    </row>
    <row r="60" spans="1:6" x14ac:dyDescent="0.25">
      <c r="A60" s="28" t="s">
        <v>129</v>
      </c>
      <c r="B60" s="85">
        <v>0</v>
      </c>
      <c r="C60" s="85">
        <v>0</v>
      </c>
      <c r="D60" s="85">
        <v>0</v>
      </c>
      <c r="E60" s="85">
        <v>0</v>
      </c>
      <c r="F60" s="85">
        <v>0</v>
      </c>
    </row>
    <row r="61" spans="1:6" ht="25.5" x14ac:dyDescent="0.25">
      <c r="A61" s="28" t="s">
        <v>165</v>
      </c>
      <c r="B61" s="108">
        <v>0</v>
      </c>
      <c r="C61" s="85">
        <v>0</v>
      </c>
      <c r="D61" s="85">
        <v>0</v>
      </c>
      <c r="E61" s="85">
        <v>0</v>
      </c>
      <c r="F61" s="85">
        <v>0</v>
      </c>
    </row>
    <row r="62" spans="1:6" ht="25.5" x14ac:dyDescent="0.25">
      <c r="A62" s="10" t="s">
        <v>124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</row>
    <row r="63" spans="1:6" s="104" customFormat="1" ht="25.5" x14ac:dyDescent="0.25">
      <c r="A63" s="10" t="s">
        <v>196</v>
      </c>
      <c r="B63" s="108">
        <v>0</v>
      </c>
      <c r="C63" s="108">
        <v>0</v>
      </c>
      <c r="D63" s="108">
        <v>2654</v>
      </c>
      <c r="E63" s="108">
        <v>2654</v>
      </c>
      <c r="F63" s="108">
        <v>2654</v>
      </c>
    </row>
    <row r="64" spans="1:6" s="104" customFormat="1" ht="25.5" x14ac:dyDescent="0.25">
      <c r="A64" s="10" t="s">
        <v>197</v>
      </c>
      <c r="B64" s="108">
        <v>0</v>
      </c>
      <c r="C64" s="108">
        <v>0</v>
      </c>
      <c r="D64" s="108">
        <v>104.4</v>
      </c>
      <c r="E64" s="108">
        <v>104.4</v>
      </c>
      <c r="F64" s="108">
        <v>104.4</v>
      </c>
    </row>
    <row r="65" spans="1:6" ht="38.25" x14ac:dyDescent="0.25">
      <c r="A65" s="10" t="s">
        <v>125</v>
      </c>
      <c r="B65" s="108">
        <v>246.89</v>
      </c>
      <c r="C65" s="108">
        <v>434.99</v>
      </c>
      <c r="D65" s="108">
        <v>0</v>
      </c>
      <c r="E65" s="108">
        <v>0</v>
      </c>
      <c r="F65" s="108">
        <v>0</v>
      </c>
    </row>
    <row r="66" spans="1:6" ht="38.25" x14ac:dyDescent="0.25">
      <c r="A66" s="28" t="s">
        <v>183</v>
      </c>
      <c r="B66" s="109">
        <v>701413.8</v>
      </c>
      <c r="C66" s="109">
        <v>858468.54</v>
      </c>
      <c r="D66" s="109">
        <v>0</v>
      </c>
      <c r="E66" s="109">
        <v>0</v>
      </c>
      <c r="F66" s="109">
        <v>0</v>
      </c>
    </row>
    <row r="67" spans="1:6" ht="51" x14ac:dyDescent="0.25">
      <c r="A67" s="28" t="s">
        <v>134</v>
      </c>
      <c r="B67" s="109">
        <v>380.03</v>
      </c>
      <c r="C67" s="109">
        <v>380.03</v>
      </c>
      <c r="D67" s="109">
        <v>0</v>
      </c>
      <c r="E67" s="109">
        <v>0</v>
      </c>
      <c r="F67" s="109">
        <v>0</v>
      </c>
    </row>
    <row r="68" spans="1:6" ht="25.5" x14ac:dyDescent="0.25">
      <c r="A68" s="10" t="s">
        <v>126</v>
      </c>
      <c r="B68" s="108">
        <v>2654</v>
      </c>
      <c r="C68" s="108">
        <v>2654</v>
      </c>
      <c r="D68" s="109">
        <v>0</v>
      </c>
      <c r="E68" s="109">
        <v>0</v>
      </c>
      <c r="F68" s="109">
        <v>0</v>
      </c>
    </row>
    <row r="69" spans="1:6" ht="25.5" x14ac:dyDescent="0.25">
      <c r="A69" s="10" t="s">
        <v>149</v>
      </c>
      <c r="B69" s="108">
        <v>0</v>
      </c>
      <c r="C69" s="108">
        <v>104.4</v>
      </c>
      <c r="D69" s="108">
        <v>0</v>
      </c>
      <c r="E69" s="108">
        <v>0</v>
      </c>
      <c r="F69" s="108">
        <v>0</v>
      </c>
    </row>
    <row r="70" spans="1:6" x14ac:dyDescent="0.25">
      <c r="A70" s="19" t="s">
        <v>144</v>
      </c>
      <c r="B70" s="86">
        <f>SUM(B71:B72)</f>
        <v>2131.5</v>
      </c>
      <c r="C70" s="86">
        <f t="shared" ref="C70:F70" si="21">SUM(C71:C72)</f>
        <v>1536</v>
      </c>
      <c r="D70" s="86">
        <f t="shared" si="21"/>
        <v>1900</v>
      </c>
      <c r="E70" s="86">
        <f t="shared" si="21"/>
        <v>1900</v>
      </c>
      <c r="F70" s="86">
        <f t="shared" si="21"/>
        <v>1900</v>
      </c>
    </row>
    <row r="71" spans="1:6" s="104" customFormat="1" ht="25.5" x14ac:dyDescent="0.25">
      <c r="A71" s="10" t="s">
        <v>198</v>
      </c>
      <c r="B71" s="85">
        <v>0</v>
      </c>
      <c r="C71" s="85">
        <v>0</v>
      </c>
      <c r="D71" s="85">
        <v>1900</v>
      </c>
      <c r="E71" s="85">
        <v>1900</v>
      </c>
      <c r="F71" s="85">
        <v>1900</v>
      </c>
    </row>
    <row r="72" spans="1:6" ht="25.5" x14ac:dyDescent="0.25">
      <c r="A72" s="10" t="s">
        <v>132</v>
      </c>
      <c r="B72" s="85">
        <v>2131.5</v>
      </c>
      <c r="C72" s="85">
        <v>1536</v>
      </c>
      <c r="D72" s="85">
        <v>0</v>
      </c>
      <c r="E72" s="85">
        <v>0</v>
      </c>
      <c r="F72" s="85">
        <v>0</v>
      </c>
    </row>
    <row r="75" spans="1:6" x14ac:dyDescent="0.25">
      <c r="A75" s="144" t="s">
        <v>208</v>
      </c>
      <c r="B75" s="144"/>
      <c r="C75" s="144"/>
      <c r="E75" s="111" t="s">
        <v>63</v>
      </c>
    </row>
    <row r="76" spans="1:6" x14ac:dyDescent="0.25">
      <c r="A76" s="112" t="s">
        <v>212</v>
      </c>
      <c r="B76" s="113"/>
      <c r="C76" s="113"/>
      <c r="E76" s="111" t="s">
        <v>64</v>
      </c>
    </row>
    <row r="77" spans="1:6" x14ac:dyDescent="0.25">
      <c r="A77" s="144" t="s">
        <v>210</v>
      </c>
      <c r="B77" s="144"/>
      <c r="C77" s="144"/>
    </row>
  </sheetData>
  <mergeCells count="7">
    <mergeCell ref="A75:C75"/>
    <mergeCell ref="A77:C77"/>
    <mergeCell ref="A1:F1"/>
    <mergeCell ref="A3:F3"/>
    <mergeCell ref="A5:F5"/>
    <mergeCell ref="A7:F7"/>
    <mergeCell ref="A41:F41"/>
  </mergeCells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56" t="s">
        <v>185</v>
      </c>
      <c r="B1" s="156"/>
      <c r="C1" s="156"/>
      <c r="D1" s="156"/>
      <c r="E1" s="156"/>
      <c r="F1" s="156"/>
      <c r="G1" s="42"/>
      <c r="H1" s="42"/>
      <c r="I1" s="42"/>
      <c r="J1" s="42"/>
    </row>
    <row r="2" spans="1:10" ht="18" customHeight="1" x14ac:dyDescent="0.25">
      <c r="A2" s="1"/>
      <c r="B2" s="1"/>
      <c r="C2" s="1"/>
      <c r="D2" s="1"/>
      <c r="E2" s="1"/>
      <c r="F2" s="1"/>
    </row>
    <row r="3" spans="1:10" ht="15.75" x14ac:dyDescent="0.25">
      <c r="A3" s="154" t="s">
        <v>18</v>
      </c>
      <c r="B3" s="154"/>
      <c r="C3" s="154"/>
      <c r="D3" s="154"/>
      <c r="E3" s="157"/>
      <c r="F3" s="157"/>
    </row>
    <row r="4" spans="1:10" ht="18" x14ac:dyDescent="0.25">
      <c r="A4" s="1"/>
      <c r="B4" s="1"/>
      <c r="C4" s="1"/>
      <c r="D4" s="1"/>
      <c r="E4" s="2"/>
      <c r="F4" s="2"/>
    </row>
    <row r="5" spans="1:10" ht="18" customHeight="1" x14ac:dyDescent="0.25">
      <c r="A5" s="154" t="s">
        <v>4</v>
      </c>
      <c r="B5" s="158"/>
      <c r="C5" s="158"/>
      <c r="D5" s="158"/>
      <c r="E5" s="158"/>
      <c r="F5" s="158"/>
    </row>
    <row r="6" spans="1:10" ht="18" x14ac:dyDescent="0.25">
      <c r="A6" s="1"/>
      <c r="B6" s="1"/>
      <c r="C6" s="1"/>
      <c r="D6" s="1"/>
      <c r="E6" s="2"/>
      <c r="F6" s="2"/>
    </row>
    <row r="7" spans="1:10" ht="15.75" x14ac:dyDescent="0.25">
      <c r="A7" s="154" t="s">
        <v>13</v>
      </c>
      <c r="B7" s="155"/>
      <c r="C7" s="155"/>
      <c r="D7" s="155"/>
      <c r="E7" s="155"/>
      <c r="F7" s="155"/>
    </row>
    <row r="8" spans="1:10" ht="18" x14ac:dyDescent="0.25">
      <c r="A8" s="1"/>
      <c r="B8" s="1"/>
      <c r="C8" s="1"/>
      <c r="D8" s="1"/>
      <c r="E8" s="2"/>
      <c r="F8" s="2"/>
    </row>
    <row r="9" spans="1:10" ht="25.5" x14ac:dyDescent="0.25">
      <c r="A9" s="12" t="s">
        <v>41</v>
      </c>
      <c r="B9" s="11" t="s">
        <v>186</v>
      </c>
      <c r="C9" s="12" t="s">
        <v>187</v>
      </c>
      <c r="D9" s="12" t="s">
        <v>190</v>
      </c>
      <c r="E9" s="12" t="s">
        <v>153</v>
      </c>
      <c r="F9" s="12" t="s">
        <v>191</v>
      </c>
    </row>
    <row r="10" spans="1:10" ht="15.75" customHeight="1" x14ac:dyDescent="0.25">
      <c r="A10" s="3" t="s">
        <v>14</v>
      </c>
      <c r="B10" s="120">
        <v>813701.6</v>
      </c>
      <c r="C10" s="87">
        <v>987423.94</v>
      </c>
      <c r="D10" s="88">
        <v>921627.99</v>
      </c>
      <c r="E10" s="88">
        <v>860595.45</v>
      </c>
      <c r="F10" s="88">
        <v>860595.45</v>
      </c>
    </row>
    <row r="11" spans="1:10" ht="15.75" customHeight="1" x14ac:dyDescent="0.25">
      <c r="A11" s="27" t="s">
        <v>75</v>
      </c>
      <c r="B11" s="120">
        <v>813701.6</v>
      </c>
      <c r="C11" s="87">
        <v>987423.94</v>
      </c>
      <c r="D11" s="88">
        <v>921627.99</v>
      </c>
      <c r="E11" s="88">
        <v>860595.45</v>
      </c>
      <c r="F11" s="88">
        <v>860595.45</v>
      </c>
    </row>
    <row r="12" spans="1:10" x14ac:dyDescent="0.25">
      <c r="A12" s="10" t="s">
        <v>76</v>
      </c>
      <c r="B12" s="119">
        <v>813701.6</v>
      </c>
      <c r="C12" s="88">
        <v>987423.94</v>
      </c>
      <c r="D12" s="88">
        <v>921627.99</v>
      </c>
      <c r="E12" s="88">
        <v>860595.45</v>
      </c>
      <c r="F12" s="88">
        <v>860595.45</v>
      </c>
    </row>
    <row r="13" spans="1:10" x14ac:dyDescent="0.25">
      <c r="A13" s="9" t="s">
        <v>77</v>
      </c>
      <c r="B13" s="119">
        <v>813701.6</v>
      </c>
      <c r="C13" s="88">
        <v>987423.94</v>
      </c>
      <c r="D13" s="88">
        <v>921627.99</v>
      </c>
      <c r="E13" s="88">
        <v>860595.45</v>
      </c>
      <c r="F13" s="88">
        <v>860595.45</v>
      </c>
    </row>
    <row r="16" spans="1:10" x14ac:dyDescent="0.25">
      <c r="A16" s="144" t="s">
        <v>208</v>
      </c>
      <c r="B16" s="144"/>
      <c r="C16" s="144"/>
      <c r="E16" s="22" t="s">
        <v>63</v>
      </c>
    </row>
    <row r="17" spans="1:5" x14ac:dyDescent="0.25">
      <c r="A17" s="112" t="s">
        <v>213</v>
      </c>
      <c r="B17" s="113"/>
      <c r="C17" s="113"/>
      <c r="E17" s="22" t="s">
        <v>64</v>
      </c>
    </row>
    <row r="18" spans="1:5" x14ac:dyDescent="0.25">
      <c r="A18" s="144" t="s">
        <v>210</v>
      </c>
      <c r="B18" s="144"/>
      <c r="C18" s="144"/>
    </row>
  </sheetData>
  <mergeCells count="6">
    <mergeCell ref="A16:C16"/>
    <mergeCell ref="A18:C18"/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0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56" t="s">
        <v>185</v>
      </c>
      <c r="B1" s="156"/>
      <c r="C1" s="156"/>
      <c r="D1" s="156"/>
      <c r="E1" s="156"/>
      <c r="F1" s="156"/>
      <c r="G1" s="156"/>
      <c r="H1" s="156"/>
      <c r="I1" s="42"/>
      <c r="J1" s="42"/>
    </row>
    <row r="2" spans="1:10" ht="18" customHeight="1" x14ac:dyDescent="0.25">
      <c r="A2" s="1"/>
      <c r="B2" s="1"/>
      <c r="C2" s="1"/>
      <c r="D2" s="1"/>
      <c r="E2" s="1"/>
      <c r="F2" s="1"/>
      <c r="G2" s="1"/>
      <c r="H2" s="1"/>
    </row>
    <row r="3" spans="1:10" ht="15.75" customHeight="1" x14ac:dyDescent="0.25">
      <c r="A3" s="154" t="s">
        <v>18</v>
      </c>
      <c r="B3" s="154"/>
      <c r="C3" s="154"/>
      <c r="D3" s="154"/>
      <c r="E3" s="154"/>
      <c r="F3" s="154"/>
      <c r="G3" s="154"/>
      <c r="H3" s="154"/>
    </row>
    <row r="4" spans="1:10" ht="18" x14ac:dyDescent="0.25">
      <c r="A4" s="1"/>
      <c r="B4" s="1"/>
      <c r="C4" s="1"/>
      <c r="D4" s="1"/>
      <c r="E4" s="1"/>
      <c r="F4" s="1"/>
      <c r="G4" s="2"/>
      <c r="H4" s="2"/>
    </row>
    <row r="5" spans="1:10" ht="18" customHeight="1" x14ac:dyDescent="0.25">
      <c r="A5" s="154" t="s">
        <v>48</v>
      </c>
      <c r="B5" s="154"/>
      <c r="C5" s="154"/>
      <c r="D5" s="154"/>
      <c r="E5" s="154"/>
      <c r="F5" s="154"/>
      <c r="G5" s="154"/>
      <c r="H5" s="154"/>
    </row>
    <row r="6" spans="1:10" ht="18" x14ac:dyDescent="0.25">
      <c r="A6" s="1"/>
      <c r="B6" s="1"/>
      <c r="C6" s="1"/>
      <c r="D6" s="1"/>
      <c r="E6" s="1"/>
      <c r="F6" s="1"/>
      <c r="G6" s="2"/>
      <c r="H6" s="2"/>
    </row>
    <row r="7" spans="1:10" ht="25.5" x14ac:dyDescent="0.25">
      <c r="A7" s="12" t="s">
        <v>5</v>
      </c>
      <c r="B7" s="11" t="s">
        <v>6</v>
      </c>
      <c r="C7" s="11" t="s">
        <v>29</v>
      </c>
      <c r="D7" s="11" t="s">
        <v>186</v>
      </c>
      <c r="E7" s="12" t="s">
        <v>187</v>
      </c>
      <c r="F7" s="12" t="s">
        <v>190</v>
      </c>
      <c r="G7" s="12" t="s">
        <v>153</v>
      </c>
      <c r="H7" s="12" t="s">
        <v>191</v>
      </c>
    </row>
    <row r="8" spans="1:10" x14ac:dyDescent="0.25">
      <c r="A8" s="17"/>
      <c r="B8" s="18"/>
      <c r="C8" s="16" t="s">
        <v>50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spans="1:10" ht="25.5" x14ac:dyDescent="0.25">
      <c r="A9" s="3">
        <v>8</v>
      </c>
      <c r="B9" s="3"/>
      <c r="C9" s="3" t="s">
        <v>15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</row>
    <row r="10" spans="1:10" x14ac:dyDescent="0.25">
      <c r="A10" s="3"/>
      <c r="B10" s="8">
        <v>84</v>
      </c>
      <c r="C10" s="8" t="s">
        <v>22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</row>
    <row r="11" spans="1:10" x14ac:dyDescent="0.25">
      <c r="A11" s="3"/>
      <c r="B11" s="8"/>
      <c r="C11" s="20"/>
      <c r="D11" s="39"/>
      <c r="E11" s="39"/>
      <c r="F11" s="39"/>
      <c r="G11" s="39"/>
      <c r="H11" s="39"/>
    </row>
    <row r="12" spans="1:10" x14ac:dyDescent="0.25">
      <c r="A12" s="3"/>
      <c r="B12" s="8"/>
      <c r="C12" s="16" t="s">
        <v>53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</row>
    <row r="13" spans="1:10" ht="25.5" x14ac:dyDescent="0.25">
      <c r="A13" s="6">
        <v>5</v>
      </c>
      <c r="B13" s="7"/>
      <c r="C13" s="14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</row>
    <row r="14" spans="1:10" ht="25.5" x14ac:dyDescent="0.25">
      <c r="A14" s="8"/>
      <c r="B14" s="8">
        <v>54</v>
      </c>
      <c r="C14" s="15" t="s">
        <v>23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</row>
    <row r="15" spans="1:10" x14ac:dyDescent="0.25">
      <c r="A15" s="46"/>
      <c r="B15" s="46"/>
      <c r="C15" s="47"/>
      <c r="D15" s="44"/>
      <c r="E15" s="44"/>
      <c r="F15" s="44"/>
      <c r="G15" s="44"/>
      <c r="H15" s="45"/>
    </row>
    <row r="17" spans="1:7" x14ac:dyDescent="0.25">
      <c r="A17" s="144" t="s">
        <v>208</v>
      </c>
      <c r="B17" s="144"/>
      <c r="C17" s="144"/>
      <c r="G17" s="22" t="s">
        <v>63</v>
      </c>
    </row>
    <row r="18" spans="1:7" x14ac:dyDescent="0.25">
      <c r="A18" s="112" t="s">
        <v>214</v>
      </c>
      <c r="B18" s="113"/>
      <c r="C18" s="113"/>
      <c r="G18" s="22" t="s">
        <v>64</v>
      </c>
    </row>
    <row r="19" spans="1:7" x14ac:dyDescent="0.25">
      <c r="A19" s="144" t="s">
        <v>210</v>
      </c>
      <c r="B19" s="144"/>
      <c r="C19" s="144"/>
    </row>
    <row r="20" spans="1:7" x14ac:dyDescent="0.25">
      <c r="A20" s="84"/>
      <c r="B20" s="84"/>
      <c r="C20" s="84"/>
    </row>
  </sheetData>
  <mergeCells count="5">
    <mergeCell ref="A19:C19"/>
    <mergeCell ref="A1:H1"/>
    <mergeCell ref="A3:H3"/>
    <mergeCell ref="A5:H5"/>
    <mergeCell ref="A17:C1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56" t="s">
        <v>185</v>
      </c>
      <c r="B1" s="156"/>
      <c r="C1" s="156"/>
      <c r="D1" s="156"/>
      <c r="E1" s="156"/>
      <c r="F1" s="156"/>
      <c r="G1" s="42"/>
      <c r="H1" s="42"/>
      <c r="I1" s="42"/>
      <c r="J1" s="42"/>
    </row>
    <row r="2" spans="1:10" ht="18" customHeight="1" x14ac:dyDescent="0.25">
      <c r="A2" s="13"/>
      <c r="B2" s="13"/>
      <c r="C2" s="13"/>
      <c r="D2" s="13"/>
      <c r="E2" s="13"/>
      <c r="F2" s="13"/>
    </row>
    <row r="3" spans="1:10" ht="15.75" customHeight="1" x14ac:dyDescent="0.25">
      <c r="A3" s="154" t="s">
        <v>18</v>
      </c>
      <c r="B3" s="154"/>
      <c r="C3" s="154"/>
      <c r="D3" s="154"/>
      <c r="E3" s="154"/>
      <c r="F3" s="154"/>
    </row>
    <row r="4" spans="1:10" ht="18" x14ac:dyDescent="0.25">
      <c r="A4" s="13"/>
      <c r="B4" s="13"/>
      <c r="C4" s="13"/>
      <c r="D4" s="13"/>
      <c r="E4" s="2"/>
      <c r="F4" s="2"/>
    </row>
    <row r="5" spans="1:10" ht="18" customHeight="1" x14ac:dyDescent="0.25">
      <c r="A5" s="154" t="s">
        <v>49</v>
      </c>
      <c r="B5" s="154"/>
      <c r="C5" s="154"/>
      <c r="D5" s="154"/>
      <c r="E5" s="154"/>
      <c r="F5" s="154"/>
    </row>
    <row r="6" spans="1:10" ht="18" x14ac:dyDescent="0.25">
      <c r="A6" s="13"/>
      <c r="B6" s="13"/>
      <c r="C6" s="13"/>
      <c r="D6" s="13"/>
      <c r="E6" s="2"/>
      <c r="F6" s="2"/>
    </row>
    <row r="7" spans="1:10" ht="25.5" x14ac:dyDescent="0.25">
      <c r="A7" s="11" t="s">
        <v>41</v>
      </c>
      <c r="B7" s="11" t="s">
        <v>186</v>
      </c>
      <c r="C7" s="12" t="s">
        <v>187</v>
      </c>
      <c r="D7" s="12" t="s">
        <v>190</v>
      </c>
      <c r="E7" s="12" t="s">
        <v>153</v>
      </c>
      <c r="F7" s="12" t="s">
        <v>191</v>
      </c>
    </row>
    <row r="8" spans="1:10" x14ac:dyDescent="0.25">
      <c r="A8" s="3" t="s">
        <v>50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</row>
    <row r="9" spans="1:10" ht="25.5" x14ac:dyDescent="0.25">
      <c r="A9" s="3" t="s">
        <v>51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</row>
    <row r="10" spans="1:10" ht="25.5" x14ac:dyDescent="0.25">
      <c r="A10" s="10" t="s">
        <v>52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</row>
    <row r="11" spans="1:10" x14ac:dyDescent="0.25">
      <c r="A11" s="10"/>
      <c r="B11" s="39"/>
      <c r="C11" s="39"/>
      <c r="D11" s="39"/>
      <c r="E11" s="39"/>
      <c r="F11" s="39"/>
    </row>
    <row r="12" spans="1:10" x14ac:dyDescent="0.25">
      <c r="A12" s="3" t="s">
        <v>53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</row>
    <row r="13" spans="1:10" x14ac:dyDescent="0.25">
      <c r="A13" s="14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</row>
    <row r="14" spans="1:10" x14ac:dyDescent="0.25">
      <c r="A14" s="5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</row>
    <row r="15" spans="1:10" x14ac:dyDescent="0.25">
      <c r="A15" s="14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</row>
    <row r="16" spans="1:10" x14ac:dyDescent="0.25">
      <c r="A16" s="5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</row>
    <row r="17" spans="1:6" x14ac:dyDescent="0.25">
      <c r="A17" s="43"/>
      <c r="B17" s="44"/>
      <c r="C17" s="44"/>
      <c r="D17" s="44"/>
      <c r="E17" s="44"/>
      <c r="F17" s="45"/>
    </row>
    <row r="19" spans="1:6" x14ac:dyDescent="0.25">
      <c r="A19" s="144" t="s">
        <v>208</v>
      </c>
      <c r="B19" s="144"/>
      <c r="C19" s="144"/>
      <c r="E19" s="22" t="s">
        <v>63</v>
      </c>
    </row>
    <row r="20" spans="1:6" x14ac:dyDescent="0.25">
      <c r="A20" s="112" t="s">
        <v>215</v>
      </c>
      <c r="B20" s="113"/>
      <c r="C20" s="113"/>
      <c r="E20" s="22" t="s">
        <v>64</v>
      </c>
    </row>
    <row r="21" spans="1:6" x14ac:dyDescent="0.25">
      <c r="A21" s="144" t="s">
        <v>210</v>
      </c>
      <c r="B21" s="144"/>
      <c r="C21" s="144"/>
    </row>
  </sheetData>
  <mergeCells count="5">
    <mergeCell ref="A21:C21"/>
    <mergeCell ref="A1:F1"/>
    <mergeCell ref="A3:F3"/>
    <mergeCell ref="A5:F5"/>
    <mergeCell ref="A19:C19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7DCF-AB15-4410-94B3-3D9486E0FB96}">
  <sheetPr>
    <pageSetUpPr fitToPage="1"/>
  </sheetPr>
  <dimension ref="A1:K231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31" customWidth="1"/>
  </cols>
  <sheetData>
    <row r="1" spans="1:10" ht="42" customHeight="1" x14ac:dyDescent="0.25">
      <c r="A1" s="156" t="s">
        <v>185</v>
      </c>
      <c r="B1" s="156"/>
      <c r="C1" s="156"/>
      <c r="D1" s="156"/>
      <c r="E1" s="156"/>
      <c r="F1" s="156"/>
      <c r="G1" s="156"/>
      <c r="H1" s="156"/>
      <c r="I1" s="156"/>
      <c r="J1" s="42"/>
    </row>
    <row r="2" spans="1:10" ht="18" x14ac:dyDescent="0.25">
      <c r="A2" s="21"/>
      <c r="B2" s="21"/>
      <c r="C2" s="21"/>
      <c r="D2" s="21"/>
      <c r="E2" s="23"/>
      <c r="F2" s="23"/>
      <c r="G2" s="23"/>
      <c r="H2" s="110"/>
      <c r="I2" s="110"/>
    </row>
    <row r="3" spans="1:10" ht="18" customHeight="1" x14ac:dyDescent="0.25">
      <c r="A3" s="156" t="s">
        <v>17</v>
      </c>
      <c r="B3" s="158"/>
      <c r="C3" s="158"/>
      <c r="D3" s="158"/>
      <c r="E3" s="158"/>
      <c r="F3" s="158"/>
      <c r="G3" s="158"/>
      <c r="H3" s="158"/>
      <c r="I3" s="158"/>
    </row>
    <row r="4" spans="1:10" ht="18" x14ac:dyDescent="0.25">
      <c r="A4" s="21"/>
      <c r="B4" s="21"/>
      <c r="C4" s="21"/>
      <c r="D4" s="21"/>
      <c r="E4" s="23"/>
      <c r="F4" s="23"/>
      <c r="G4" s="23"/>
      <c r="H4" s="110"/>
      <c r="I4" s="110"/>
    </row>
    <row r="5" spans="1:10" ht="25.5" x14ac:dyDescent="0.25">
      <c r="A5" s="171" t="s">
        <v>19</v>
      </c>
      <c r="B5" s="172"/>
      <c r="C5" s="173"/>
      <c r="D5" s="24" t="s">
        <v>20</v>
      </c>
      <c r="E5" s="25" t="s">
        <v>186</v>
      </c>
      <c r="F5" s="26" t="s">
        <v>187</v>
      </c>
      <c r="G5" s="26" t="s">
        <v>190</v>
      </c>
      <c r="H5" s="26" t="s">
        <v>153</v>
      </c>
      <c r="I5" s="26" t="s">
        <v>191</v>
      </c>
    </row>
    <row r="6" spans="1:10" x14ac:dyDescent="0.25">
      <c r="A6" s="174" t="s">
        <v>78</v>
      </c>
      <c r="B6" s="175"/>
      <c r="C6" s="175"/>
      <c r="D6" s="176"/>
      <c r="E6" s="85">
        <f>SUM(E7,E56,E136,E160,E169,E184)</f>
        <v>813701.59999999986</v>
      </c>
      <c r="F6" s="85">
        <f t="shared" ref="F6:I6" si="0">SUM(F7,F56,F136,F160,F169,F184)</f>
        <v>987423.94000000006</v>
      </c>
      <c r="G6" s="85">
        <f t="shared" si="0"/>
        <v>921627.99</v>
      </c>
      <c r="H6" s="85">
        <f t="shared" si="0"/>
        <v>860595.45000000007</v>
      </c>
      <c r="I6" s="85">
        <f t="shared" si="0"/>
        <v>860595.45000000007</v>
      </c>
    </row>
    <row r="7" spans="1:10" ht="38.25" x14ac:dyDescent="0.25">
      <c r="A7" s="165" t="s">
        <v>79</v>
      </c>
      <c r="B7" s="166"/>
      <c r="C7" s="167"/>
      <c r="D7" s="32" t="s">
        <v>80</v>
      </c>
      <c r="E7" s="85">
        <f>SUM(E8,E13,E17,E45)</f>
        <v>770447.45</v>
      </c>
      <c r="F7" s="85">
        <f>SUM(F8,F13,F17,F45)</f>
        <v>939462.75</v>
      </c>
      <c r="G7" s="85">
        <f>SUM(G8,G13,G17,G45)</f>
        <v>851762.8</v>
      </c>
      <c r="H7" s="85">
        <f t="shared" ref="H7:I7" si="1">SUM(H8,H13,H17,H45)</f>
        <v>844562.8</v>
      </c>
      <c r="I7" s="85">
        <f t="shared" si="1"/>
        <v>844562.8</v>
      </c>
    </row>
    <row r="8" spans="1:10" ht="25.5" x14ac:dyDescent="0.25">
      <c r="A8" s="165" t="s">
        <v>81</v>
      </c>
      <c r="B8" s="166"/>
      <c r="C8" s="167"/>
      <c r="D8" s="32" t="s">
        <v>82</v>
      </c>
      <c r="E8" s="85">
        <f>SUM(E10)</f>
        <v>21720.84</v>
      </c>
      <c r="F8" s="85">
        <f>SUM(F10)</f>
        <v>21648.959999999999</v>
      </c>
      <c r="G8" s="85">
        <f>SUM(G10)</f>
        <v>21648.959999999999</v>
      </c>
      <c r="H8" s="85">
        <f t="shared" ref="H8:I8" si="2">SUM(H10)</f>
        <v>21648.959999999999</v>
      </c>
      <c r="I8" s="85">
        <f t="shared" si="2"/>
        <v>21648.959999999999</v>
      </c>
    </row>
    <row r="9" spans="1:10" ht="25.5" x14ac:dyDescent="0.25">
      <c r="A9" s="168" t="s">
        <v>83</v>
      </c>
      <c r="B9" s="169"/>
      <c r="C9" s="170"/>
      <c r="D9" s="33" t="s">
        <v>73</v>
      </c>
      <c r="E9" s="85"/>
      <c r="F9" s="85"/>
      <c r="G9" s="85"/>
      <c r="H9" s="85"/>
      <c r="I9" s="85"/>
    </row>
    <row r="10" spans="1:10" x14ac:dyDescent="0.25">
      <c r="A10" s="159">
        <v>3</v>
      </c>
      <c r="B10" s="160"/>
      <c r="C10" s="161"/>
      <c r="D10" s="34" t="s">
        <v>9</v>
      </c>
      <c r="E10" s="85">
        <f>SUM(E11:E12)</f>
        <v>21720.84</v>
      </c>
      <c r="F10" s="85">
        <f>SUM(F11:F12)</f>
        <v>21648.959999999999</v>
      </c>
      <c r="G10" s="85">
        <f>SUM(G11:G12)</f>
        <v>21648.959999999999</v>
      </c>
      <c r="H10" s="85">
        <f t="shared" ref="H10:I10" si="3">SUM(H11:H12)</f>
        <v>21648.959999999999</v>
      </c>
      <c r="I10" s="85">
        <f t="shared" si="3"/>
        <v>21648.959999999999</v>
      </c>
    </row>
    <row r="11" spans="1:10" x14ac:dyDescent="0.25">
      <c r="A11" s="162">
        <v>32</v>
      </c>
      <c r="B11" s="163"/>
      <c r="C11" s="164"/>
      <c r="D11" s="34" t="s">
        <v>21</v>
      </c>
      <c r="E11" s="85">
        <v>21188.7</v>
      </c>
      <c r="F11" s="85">
        <v>21108.959999999999</v>
      </c>
      <c r="G11" s="85">
        <v>21108.959999999999</v>
      </c>
      <c r="H11" s="85">
        <v>21108.959999999999</v>
      </c>
      <c r="I11" s="85">
        <v>21108.959999999999</v>
      </c>
    </row>
    <row r="12" spans="1:10" x14ac:dyDescent="0.25">
      <c r="A12" s="162">
        <v>34</v>
      </c>
      <c r="B12" s="163"/>
      <c r="C12" s="164"/>
      <c r="D12" s="34" t="s">
        <v>74</v>
      </c>
      <c r="E12" s="85">
        <v>532.14</v>
      </c>
      <c r="F12" s="85">
        <v>540</v>
      </c>
      <c r="G12" s="85">
        <v>540</v>
      </c>
      <c r="H12" s="85">
        <v>540</v>
      </c>
      <c r="I12" s="85">
        <v>540</v>
      </c>
    </row>
    <row r="13" spans="1:10" ht="25.5" x14ac:dyDescent="0.25">
      <c r="A13" s="165" t="s">
        <v>84</v>
      </c>
      <c r="B13" s="166"/>
      <c r="C13" s="167"/>
      <c r="D13" s="32" t="s">
        <v>85</v>
      </c>
      <c r="E13" s="85">
        <f>SUM(E15)</f>
        <v>25651.279999999999</v>
      </c>
      <c r="F13" s="85">
        <f>SUM(F15)</f>
        <v>31925.67</v>
      </c>
      <c r="G13" s="85">
        <f>SUM(G15)</f>
        <v>31925.67</v>
      </c>
      <c r="H13" s="85">
        <f t="shared" ref="H13:I13" si="4">SUM(H15)</f>
        <v>31925.67</v>
      </c>
      <c r="I13" s="85">
        <f t="shared" si="4"/>
        <v>31925.67</v>
      </c>
    </row>
    <row r="14" spans="1:10" ht="25.5" x14ac:dyDescent="0.25">
      <c r="A14" s="168" t="s">
        <v>83</v>
      </c>
      <c r="B14" s="169"/>
      <c r="C14" s="170"/>
      <c r="D14" s="33" t="s">
        <v>73</v>
      </c>
      <c r="E14" s="85"/>
      <c r="F14" s="85"/>
      <c r="G14" s="85"/>
      <c r="H14" s="85"/>
      <c r="I14" s="85"/>
    </row>
    <row r="15" spans="1:10" x14ac:dyDescent="0.25">
      <c r="A15" s="159">
        <v>3</v>
      </c>
      <c r="B15" s="160"/>
      <c r="C15" s="161"/>
      <c r="D15" s="34" t="s">
        <v>9</v>
      </c>
      <c r="E15" s="85">
        <f>SUM(E16)</f>
        <v>25651.279999999999</v>
      </c>
      <c r="F15" s="85">
        <f>SUM(F16)</f>
        <v>31925.67</v>
      </c>
      <c r="G15" s="85">
        <f>SUM(G16)</f>
        <v>31925.67</v>
      </c>
      <c r="H15" s="85">
        <f t="shared" ref="H15:I15" si="5">SUM(H16)</f>
        <v>31925.67</v>
      </c>
      <c r="I15" s="85">
        <f t="shared" si="5"/>
        <v>31925.67</v>
      </c>
    </row>
    <row r="16" spans="1:10" x14ac:dyDescent="0.25">
      <c r="A16" s="162">
        <v>32</v>
      </c>
      <c r="B16" s="163"/>
      <c r="C16" s="164"/>
      <c r="D16" s="34" t="s">
        <v>21</v>
      </c>
      <c r="E16" s="85">
        <v>25651.279999999999</v>
      </c>
      <c r="F16" s="85">
        <v>31925.67</v>
      </c>
      <c r="G16" s="85">
        <v>31925.67</v>
      </c>
      <c r="H16" s="85">
        <v>31925.67</v>
      </c>
      <c r="I16" s="85">
        <v>31925.67</v>
      </c>
    </row>
    <row r="17" spans="1:9" ht="25.5" x14ac:dyDescent="0.25">
      <c r="A17" s="165" t="s">
        <v>86</v>
      </c>
      <c r="B17" s="166"/>
      <c r="C17" s="167"/>
      <c r="D17" s="32" t="s">
        <v>87</v>
      </c>
      <c r="E17" s="85">
        <f>SUM(E19,E22,E26,E30,E34,E37,E40,E43)</f>
        <v>25742.46</v>
      </c>
      <c r="F17" s="85">
        <f t="shared" ref="F17:I17" si="6">SUM(F19,F22,F26,F30,F34,F37,F40,F43)</f>
        <v>31685.33</v>
      </c>
      <c r="G17" s="85">
        <f t="shared" si="6"/>
        <v>29900</v>
      </c>
      <c r="H17" s="85">
        <f t="shared" si="6"/>
        <v>22700</v>
      </c>
      <c r="I17" s="85">
        <f t="shared" si="6"/>
        <v>22700</v>
      </c>
    </row>
    <row r="18" spans="1:9" x14ac:dyDescent="0.25">
      <c r="A18" s="168" t="s">
        <v>201</v>
      </c>
      <c r="B18" s="169"/>
      <c r="C18" s="170"/>
      <c r="D18" s="121" t="s">
        <v>68</v>
      </c>
      <c r="E18" s="85"/>
      <c r="F18" s="85"/>
      <c r="G18" s="85"/>
      <c r="H18" s="85"/>
      <c r="I18" s="85"/>
    </row>
    <row r="19" spans="1:9" x14ac:dyDescent="0.25">
      <c r="A19" s="159">
        <v>3</v>
      </c>
      <c r="B19" s="160"/>
      <c r="C19" s="161"/>
      <c r="D19" s="122" t="s">
        <v>9</v>
      </c>
      <c r="E19" s="85">
        <f>SUM(E20)</f>
        <v>0</v>
      </c>
      <c r="F19" s="85">
        <f t="shared" ref="F19:I19" si="7">SUM(F20)</f>
        <v>0</v>
      </c>
      <c r="G19" s="85">
        <f t="shared" si="7"/>
        <v>1900</v>
      </c>
      <c r="H19" s="85">
        <f t="shared" si="7"/>
        <v>1700</v>
      </c>
      <c r="I19" s="85">
        <f t="shared" si="7"/>
        <v>1700</v>
      </c>
    </row>
    <row r="20" spans="1:9" x14ac:dyDescent="0.25">
      <c r="A20" s="162">
        <v>32</v>
      </c>
      <c r="B20" s="163"/>
      <c r="C20" s="164"/>
      <c r="D20" s="122" t="s">
        <v>21</v>
      </c>
      <c r="E20" s="85">
        <v>0</v>
      </c>
      <c r="F20" s="85">
        <v>0</v>
      </c>
      <c r="G20" s="85">
        <v>1900</v>
      </c>
      <c r="H20" s="85">
        <v>1700</v>
      </c>
      <c r="I20" s="85">
        <v>1700</v>
      </c>
    </row>
    <row r="21" spans="1:9" x14ac:dyDescent="0.25">
      <c r="A21" s="168" t="s">
        <v>88</v>
      </c>
      <c r="B21" s="169"/>
      <c r="C21" s="170"/>
      <c r="D21" s="33" t="s">
        <v>68</v>
      </c>
      <c r="E21" s="85"/>
      <c r="F21" s="85"/>
      <c r="G21" s="85"/>
      <c r="H21" s="85"/>
      <c r="I21" s="85"/>
    </row>
    <row r="22" spans="1:9" x14ac:dyDescent="0.25">
      <c r="A22" s="159">
        <v>3</v>
      </c>
      <c r="B22" s="160"/>
      <c r="C22" s="161"/>
      <c r="D22" s="34" t="s">
        <v>9</v>
      </c>
      <c r="E22" s="85">
        <f>SUM(E23:E24)</f>
        <v>146.53</v>
      </c>
      <c r="F22" s="85">
        <f>SUM(F23:F24)</f>
        <v>2358.58</v>
      </c>
      <c r="G22" s="85">
        <f>SUM(G23:G24)</f>
        <v>0</v>
      </c>
      <c r="H22" s="85">
        <f t="shared" ref="H22:I22" si="8">SUM(H23:H24)</f>
        <v>0</v>
      </c>
      <c r="I22" s="85">
        <f t="shared" si="8"/>
        <v>0</v>
      </c>
    </row>
    <row r="23" spans="1:9" x14ac:dyDescent="0.25">
      <c r="A23" s="162">
        <v>32</v>
      </c>
      <c r="B23" s="163"/>
      <c r="C23" s="164"/>
      <c r="D23" s="34" t="s">
        <v>21</v>
      </c>
      <c r="E23" s="85">
        <v>146.46</v>
      </c>
      <c r="F23" s="85">
        <v>2357.58</v>
      </c>
      <c r="G23" s="85">
        <v>0</v>
      </c>
      <c r="H23" s="85">
        <v>0</v>
      </c>
      <c r="I23" s="85">
        <v>0</v>
      </c>
    </row>
    <row r="24" spans="1:9" x14ac:dyDescent="0.25">
      <c r="A24" s="162">
        <v>34</v>
      </c>
      <c r="B24" s="163"/>
      <c r="C24" s="164"/>
      <c r="D24" s="34" t="s">
        <v>74</v>
      </c>
      <c r="E24" s="85">
        <v>7.0000000000000007E-2</v>
      </c>
      <c r="F24" s="85">
        <v>1</v>
      </c>
      <c r="G24" s="85">
        <v>0</v>
      </c>
      <c r="H24" s="85">
        <v>0</v>
      </c>
      <c r="I24" s="85">
        <v>0</v>
      </c>
    </row>
    <row r="25" spans="1:9" ht="25.5" x14ac:dyDescent="0.25">
      <c r="A25" s="168" t="s">
        <v>200</v>
      </c>
      <c r="B25" s="169"/>
      <c r="C25" s="170"/>
      <c r="D25" s="121" t="s">
        <v>70</v>
      </c>
      <c r="E25" s="85"/>
      <c r="F25" s="85"/>
      <c r="G25" s="85"/>
      <c r="H25" s="85"/>
      <c r="I25" s="85"/>
    </row>
    <row r="26" spans="1:9" x14ac:dyDescent="0.25">
      <c r="A26" s="159">
        <v>3</v>
      </c>
      <c r="B26" s="160"/>
      <c r="C26" s="161"/>
      <c r="D26" s="122" t="s">
        <v>9</v>
      </c>
      <c r="E26" s="85">
        <f>SUM(E27:E28)</f>
        <v>0</v>
      </c>
      <c r="F26" s="85">
        <f t="shared" ref="F26:I26" si="9">SUM(F27:F28)</f>
        <v>0</v>
      </c>
      <c r="G26" s="85">
        <f t="shared" si="9"/>
        <v>22200</v>
      </c>
      <c r="H26" s="85">
        <f t="shared" si="9"/>
        <v>15200</v>
      </c>
      <c r="I26" s="85">
        <f t="shared" si="9"/>
        <v>15200</v>
      </c>
    </row>
    <row r="27" spans="1:9" x14ac:dyDescent="0.25">
      <c r="A27" s="162">
        <v>32</v>
      </c>
      <c r="B27" s="163"/>
      <c r="C27" s="164"/>
      <c r="D27" s="122" t="s">
        <v>21</v>
      </c>
      <c r="E27" s="85">
        <v>0</v>
      </c>
      <c r="F27" s="85">
        <v>0</v>
      </c>
      <c r="G27" s="85">
        <v>22200</v>
      </c>
      <c r="H27" s="85">
        <v>15200</v>
      </c>
      <c r="I27" s="85">
        <v>15200</v>
      </c>
    </row>
    <row r="28" spans="1:9" x14ac:dyDescent="0.25">
      <c r="A28" s="162">
        <v>34</v>
      </c>
      <c r="B28" s="163"/>
      <c r="C28" s="164"/>
      <c r="D28" s="122" t="s">
        <v>74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</row>
    <row r="29" spans="1:9" ht="25.5" x14ac:dyDescent="0.25">
      <c r="A29" s="168" t="s">
        <v>89</v>
      </c>
      <c r="B29" s="169"/>
      <c r="C29" s="170"/>
      <c r="D29" s="33" t="s">
        <v>70</v>
      </c>
      <c r="E29" s="85"/>
      <c r="F29" s="85"/>
      <c r="G29" s="85"/>
      <c r="H29" s="85"/>
      <c r="I29" s="85"/>
    </row>
    <row r="30" spans="1:9" x14ac:dyDescent="0.25">
      <c r="A30" s="159">
        <v>3</v>
      </c>
      <c r="B30" s="160"/>
      <c r="C30" s="161"/>
      <c r="D30" s="34" t="s">
        <v>9</v>
      </c>
      <c r="E30" s="85">
        <f>SUM(E31:E32)</f>
        <v>23474.59</v>
      </c>
      <c r="F30" s="85">
        <f t="shared" ref="F30:I30" si="10">SUM(F31:F32)</f>
        <v>24250</v>
      </c>
      <c r="G30" s="85">
        <f t="shared" si="10"/>
        <v>0</v>
      </c>
      <c r="H30" s="85">
        <f t="shared" si="10"/>
        <v>0</v>
      </c>
      <c r="I30" s="85">
        <f t="shared" si="10"/>
        <v>0</v>
      </c>
    </row>
    <row r="31" spans="1:9" x14ac:dyDescent="0.25">
      <c r="A31" s="162">
        <v>32</v>
      </c>
      <c r="B31" s="163"/>
      <c r="C31" s="164"/>
      <c r="D31" s="34" t="s">
        <v>21</v>
      </c>
      <c r="E31" s="85">
        <v>23474.59</v>
      </c>
      <c r="F31" s="85">
        <v>24250</v>
      </c>
      <c r="G31" s="85">
        <v>0</v>
      </c>
      <c r="H31" s="85">
        <v>0</v>
      </c>
      <c r="I31" s="85">
        <v>0</v>
      </c>
    </row>
    <row r="32" spans="1:9" x14ac:dyDescent="0.25">
      <c r="A32" s="162">
        <v>34</v>
      </c>
      <c r="B32" s="163"/>
      <c r="C32" s="164"/>
      <c r="D32" s="34" t="s">
        <v>74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</row>
    <row r="33" spans="1:9" ht="25.5" customHeight="1" x14ac:dyDescent="0.25">
      <c r="A33" s="168" t="s">
        <v>202</v>
      </c>
      <c r="B33" s="169"/>
      <c r="C33" s="170"/>
      <c r="D33" s="121" t="s">
        <v>184</v>
      </c>
      <c r="E33" s="85"/>
      <c r="F33" s="85"/>
      <c r="G33" s="85"/>
      <c r="H33" s="85"/>
      <c r="I33" s="85"/>
    </row>
    <row r="34" spans="1:9" x14ac:dyDescent="0.25">
      <c r="A34" s="159">
        <v>3</v>
      </c>
      <c r="B34" s="160"/>
      <c r="C34" s="161"/>
      <c r="D34" s="122" t="s">
        <v>9</v>
      </c>
      <c r="E34" s="85">
        <f>SUM(E35)</f>
        <v>0</v>
      </c>
      <c r="F34" s="85">
        <f>SUM(F35)</f>
        <v>0</v>
      </c>
      <c r="G34" s="85">
        <f>SUM(G35)</f>
        <v>4200</v>
      </c>
      <c r="H34" s="85">
        <f t="shared" ref="H34:I34" si="11">SUM(H35)</f>
        <v>4200</v>
      </c>
      <c r="I34" s="85">
        <f t="shared" si="11"/>
        <v>4200</v>
      </c>
    </row>
    <row r="35" spans="1:9" x14ac:dyDescent="0.25">
      <c r="A35" s="162">
        <v>32</v>
      </c>
      <c r="B35" s="163"/>
      <c r="C35" s="164"/>
      <c r="D35" s="122" t="s">
        <v>21</v>
      </c>
      <c r="E35" s="85">
        <v>0</v>
      </c>
      <c r="F35" s="85">
        <v>0</v>
      </c>
      <c r="G35" s="85">
        <v>4200</v>
      </c>
      <c r="H35" s="85">
        <v>4200</v>
      </c>
      <c r="I35" s="85">
        <v>4200</v>
      </c>
    </row>
    <row r="36" spans="1:9" ht="25.5" customHeight="1" x14ac:dyDescent="0.25">
      <c r="A36" s="168" t="s">
        <v>94</v>
      </c>
      <c r="B36" s="169"/>
      <c r="C36" s="170"/>
      <c r="D36" s="100" t="s">
        <v>184</v>
      </c>
      <c r="E36" s="85"/>
      <c r="F36" s="85"/>
      <c r="G36" s="85"/>
      <c r="H36" s="85"/>
      <c r="I36" s="85"/>
    </row>
    <row r="37" spans="1:9" x14ac:dyDescent="0.25">
      <c r="A37" s="159">
        <v>3</v>
      </c>
      <c r="B37" s="160"/>
      <c r="C37" s="161"/>
      <c r="D37" s="98" t="s">
        <v>9</v>
      </c>
      <c r="E37" s="85">
        <f>SUM(E38)</f>
        <v>825.34</v>
      </c>
      <c r="F37" s="85">
        <f>SUM(F38)</f>
        <v>3840.75</v>
      </c>
      <c r="G37" s="85">
        <f>SUM(G38)</f>
        <v>0</v>
      </c>
      <c r="H37" s="85">
        <f t="shared" ref="H37:I37" si="12">SUM(H38)</f>
        <v>0</v>
      </c>
      <c r="I37" s="85">
        <f t="shared" si="12"/>
        <v>0</v>
      </c>
    </row>
    <row r="38" spans="1:9" x14ac:dyDescent="0.25">
      <c r="A38" s="162">
        <v>32</v>
      </c>
      <c r="B38" s="163"/>
      <c r="C38" s="164"/>
      <c r="D38" s="98" t="s">
        <v>21</v>
      </c>
      <c r="E38" s="85">
        <v>825.34</v>
      </c>
      <c r="F38" s="85">
        <v>3840.75</v>
      </c>
      <c r="G38" s="85">
        <v>0</v>
      </c>
      <c r="H38" s="85">
        <v>0</v>
      </c>
      <c r="I38" s="85">
        <v>0</v>
      </c>
    </row>
    <row r="39" spans="1:9" x14ac:dyDescent="0.25">
      <c r="A39" s="168" t="s">
        <v>203</v>
      </c>
      <c r="B39" s="169"/>
      <c r="C39" s="170"/>
      <c r="D39" s="121" t="s">
        <v>91</v>
      </c>
      <c r="E39" s="85"/>
      <c r="F39" s="85"/>
      <c r="G39" s="85"/>
      <c r="H39" s="85"/>
      <c r="I39" s="85"/>
    </row>
    <row r="40" spans="1:9" x14ac:dyDescent="0.25">
      <c r="A40" s="159">
        <v>3</v>
      </c>
      <c r="B40" s="160"/>
      <c r="C40" s="161"/>
      <c r="D40" s="122" t="s">
        <v>9</v>
      </c>
      <c r="E40" s="85">
        <f>SUM(E41)</f>
        <v>0</v>
      </c>
      <c r="F40" s="85">
        <f>SUM(F41)</f>
        <v>0</v>
      </c>
      <c r="G40" s="85">
        <f>SUM(G41)</f>
        <v>1600</v>
      </c>
      <c r="H40" s="85">
        <f t="shared" ref="H40:I40" si="13">SUM(H41)</f>
        <v>1600</v>
      </c>
      <c r="I40" s="85">
        <f t="shared" si="13"/>
        <v>1600</v>
      </c>
    </row>
    <row r="41" spans="1:9" x14ac:dyDescent="0.25">
      <c r="A41" s="162">
        <v>32</v>
      </c>
      <c r="B41" s="163"/>
      <c r="C41" s="164"/>
      <c r="D41" s="122" t="s">
        <v>21</v>
      </c>
      <c r="E41" s="85">
        <v>0</v>
      </c>
      <c r="F41" s="85">
        <v>0</v>
      </c>
      <c r="G41" s="85">
        <v>1600</v>
      </c>
      <c r="H41" s="85">
        <v>1600</v>
      </c>
      <c r="I41" s="85">
        <v>1600</v>
      </c>
    </row>
    <row r="42" spans="1:9" x14ac:dyDescent="0.25">
      <c r="A42" s="168" t="s">
        <v>90</v>
      </c>
      <c r="B42" s="169"/>
      <c r="C42" s="170"/>
      <c r="D42" s="33" t="s">
        <v>91</v>
      </c>
      <c r="E42" s="85"/>
      <c r="F42" s="85"/>
      <c r="G42" s="85"/>
      <c r="H42" s="85"/>
      <c r="I42" s="85"/>
    </row>
    <row r="43" spans="1:9" x14ac:dyDescent="0.25">
      <c r="A43" s="159">
        <v>3</v>
      </c>
      <c r="B43" s="160"/>
      <c r="C43" s="161"/>
      <c r="D43" s="34" t="s">
        <v>9</v>
      </c>
      <c r="E43" s="85">
        <f>SUM(E44)</f>
        <v>1296</v>
      </c>
      <c r="F43" s="85">
        <f>SUM(F44)</f>
        <v>1236</v>
      </c>
      <c r="G43" s="85">
        <f>SUM(G44)</f>
        <v>0</v>
      </c>
      <c r="H43" s="85">
        <f t="shared" ref="H43:I43" si="14">SUM(H44)</f>
        <v>0</v>
      </c>
      <c r="I43" s="85">
        <f t="shared" si="14"/>
        <v>0</v>
      </c>
    </row>
    <row r="44" spans="1:9" x14ac:dyDescent="0.25">
      <c r="A44" s="162">
        <v>32</v>
      </c>
      <c r="B44" s="163"/>
      <c r="C44" s="164"/>
      <c r="D44" s="34" t="s">
        <v>21</v>
      </c>
      <c r="E44" s="85">
        <v>1296</v>
      </c>
      <c r="F44" s="85">
        <v>1236</v>
      </c>
      <c r="G44" s="85">
        <v>0</v>
      </c>
      <c r="H44" s="85">
        <v>0</v>
      </c>
      <c r="I44" s="85">
        <v>0</v>
      </c>
    </row>
    <row r="45" spans="1:9" ht="25.5" x14ac:dyDescent="0.25">
      <c r="A45" s="165" t="s">
        <v>92</v>
      </c>
      <c r="B45" s="166"/>
      <c r="C45" s="167"/>
      <c r="D45" s="32" t="s">
        <v>93</v>
      </c>
      <c r="E45" s="85">
        <f>SUM(E47,E52)</f>
        <v>697332.87</v>
      </c>
      <c r="F45" s="85">
        <f t="shared" ref="F45:I45" si="15">SUM(F47,F52)</f>
        <v>854202.79</v>
      </c>
      <c r="G45" s="85">
        <f t="shared" si="15"/>
        <v>768288.17</v>
      </c>
      <c r="H45" s="85">
        <f t="shared" si="15"/>
        <v>768288.17</v>
      </c>
      <c r="I45" s="85">
        <f t="shared" si="15"/>
        <v>768288.17</v>
      </c>
    </row>
    <row r="46" spans="1:9" ht="25.5" customHeight="1" x14ac:dyDescent="0.25">
      <c r="A46" s="168" t="s">
        <v>202</v>
      </c>
      <c r="B46" s="169"/>
      <c r="C46" s="170"/>
      <c r="D46" s="121" t="s">
        <v>184</v>
      </c>
      <c r="E46" s="85"/>
      <c r="F46" s="85"/>
      <c r="G46" s="85"/>
      <c r="H46" s="85"/>
      <c r="I46" s="85"/>
    </row>
    <row r="47" spans="1:9" x14ac:dyDescent="0.25">
      <c r="A47" s="159">
        <v>3</v>
      </c>
      <c r="B47" s="160"/>
      <c r="C47" s="161"/>
      <c r="D47" s="122" t="s">
        <v>9</v>
      </c>
      <c r="E47" s="85">
        <f>SUM(E48:E50)</f>
        <v>0</v>
      </c>
      <c r="F47" s="85">
        <f>SUM(F48:F50)</f>
        <v>0</v>
      </c>
      <c r="G47" s="85">
        <f>SUM(G48:G50)</f>
        <v>768288.17</v>
      </c>
      <c r="H47" s="85">
        <f t="shared" ref="H47:I47" si="16">SUM(H48:H50)</f>
        <v>768288.17</v>
      </c>
      <c r="I47" s="85">
        <f t="shared" si="16"/>
        <v>768288.17</v>
      </c>
    </row>
    <row r="48" spans="1:9" x14ac:dyDescent="0.25">
      <c r="A48" s="162">
        <v>31</v>
      </c>
      <c r="B48" s="163"/>
      <c r="C48" s="164"/>
      <c r="D48" s="122" t="s">
        <v>10</v>
      </c>
      <c r="E48" s="85">
        <v>0</v>
      </c>
      <c r="F48" s="85">
        <v>0</v>
      </c>
      <c r="G48" s="85">
        <v>765960.17</v>
      </c>
      <c r="H48" s="85">
        <v>765960.17</v>
      </c>
      <c r="I48" s="85">
        <v>765960.17</v>
      </c>
    </row>
    <row r="49" spans="1:9" x14ac:dyDescent="0.25">
      <c r="A49" s="162">
        <v>32</v>
      </c>
      <c r="B49" s="163"/>
      <c r="C49" s="164"/>
      <c r="D49" s="122" t="s">
        <v>21</v>
      </c>
      <c r="E49" s="85">
        <v>0</v>
      </c>
      <c r="F49" s="85">
        <v>0</v>
      </c>
      <c r="G49" s="85">
        <v>2328</v>
      </c>
      <c r="H49" s="85">
        <v>2328</v>
      </c>
      <c r="I49" s="85">
        <v>2328</v>
      </c>
    </row>
    <row r="50" spans="1:9" x14ac:dyDescent="0.25">
      <c r="A50" s="162">
        <v>34</v>
      </c>
      <c r="B50" s="163"/>
      <c r="C50" s="164"/>
      <c r="D50" s="122" t="s">
        <v>74</v>
      </c>
      <c r="E50" s="85">
        <v>0</v>
      </c>
      <c r="F50" s="85">
        <v>0</v>
      </c>
      <c r="G50" s="85">
        <v>0</v>
      </c>
      <c r="H50" s="85">
        <v>0</v>
      </c>
      <c r="I50" s="85">
        <v>0</v>
      </c>
    </row>
    <row r="51" spans="1:9" ht="25.5" customHeight="1" x14ac:dyDescent="0.25">
      <c r="A51" s="168" t="s">
        <v>94</v>
      </c>
      <c r="B51" s="169"/>
      <c r="C51" s="170"/>
      <c r="D51" s="100" t="s">
        <v>184</v>
      </c>
      <c r="E51" s="85"/>
      <c r="F51" s="85"/>
      <c r="G51" s="85"/>
      <c r="H51" s="85"/>
      <c r="I51" s="85"/>
    </row>
    <row r="52" spans="1:9" x14ac:dyDescent="0.25">
      <c r="A52" s="159">
        <v>3</v>
      </c>
      <c r="B52" s="160"/>
      <c r="C52" s="161"/>
      <c r="D52" s="34" t="s">
        <v>9</v>
      </c>
      <c r="E52" s="85">
        <f>SUM(E53:E55)</f>
        <v>697332.87</v>
      </c>
      <c r="F52" s="85">
        <f>SUM(F53:F55)</f>
        <v>854202.79</v>
      </c>
      <c r="G52" s="85">
        <f>SUM(G53:G55)</f>
        <v>0</v>
      </c>
      <c r="H52" s="85">
        <f t="shared" ref="H52:I52" si="17">SUM(H53:H55)</f>
        <v>0</v>
      </c>
      <c r="I52" s="85">
        <f t="shared" si="17"/>
        <v>0</v>
      </c>
    </row>
    <row r="53" spans="1:9" x14ac:dyDescent="0.25">
      <c r="A53" s="162">
        <v>31</v>
      </c>
      <c r="B53" s="163"/>
      <c r="C53" s="164"/>
      <c r="D53" s="34" t="s">
        <v>10</v>
      </c>
      <c r="E53" s="85">
        <v>695344.87</v>
      </c>
      <c r="F53" s="85">
        <v>851706.79</v>
      </c>
      <c r="G53" s="85">
        <v>0</v>
      </c>
      <c r="H53" s="85">
        <v>0</v>
      </c>
      <c r="I53" s="85">
        <v>0</v>
      </c>
    </row>
    <row r="54" spans="1:9" x14ac:dyDescent="0.25">
      <c r="A54" s="162">
        <v>32</v>
      </c>
      <c r="B54" s="163"/>
      <c r="C54" s="164"/>
      <c r="D54" s="34" t="s">
        <v>21</v>
      </c>
      <c r="E54" s="85">
        <v>1988</v>
      </c>
      <c r="F54" s="85">
        <v>2496</v>
      </c>
      <c r="G54" s="85">
        <v>0</v>
      </c>
      <c r="H54" s="85">
        <v>0</v>
      </c>
      <c r="I54" s="85">
        <v>0</v>
      </c>
    </row>
    <row r="55" spans="1:9" x14ac:dyDescent="0.25">
      <c r="A55" s="162">
        <v>34</v>
      </c>
      <c r="B55" s="163"/>
      <c r="C55" s="164"/>
      <c r="D55" s="34" t="s">
        <v>74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</row>
    <row r="56" spans="1:9" ht="25.5" x14ac:dyDescent="0.25">
      <c r="A56" s="165" t="s">
        <v>95</v>
      </c>
      <c r="B56" s="166"/>
      <c r="C56" s="167"/>
      <c r="D56" s="32" t="s">
        <v>96</v>
      </c>
      <c r="E56" s="85">
        <f>SUM(E57,E63,E75,E80,E96,E103,E110,E117,E123,E130)</f>
        <v>23658.83</v>
      </c>
      <c r="F56" s="85">
        <f t="shared" ref="F56:I56" si="18">SUM(F57,F63,F75,F80,F96,F103,F110,F117,F123,F130)</f>
        <v>30095.930000000004</v>
      </c>
      <c r="G56" s="85">
        <f t="shared" si="18"/>
        <v>30305.940000000002</v>
      </c>
      <c r="H56" s="85">
        <f t="shared" si="18"/>
        <v>7473.4</v>
      </c>
      <c r="I56" s="85">
        <f t="shared" si="18"/>
        <v>7473.4</v>
      </c>
    </row>
    <row r="57" spans="1:9" ht="25.5" x14ac:dyDescent="0.25">
      <c r="A57" s="165" t="s">
        <v>145</v>
      </c>
      <c r="B57" s="166"/>
      <c r="C57" s="167"/>
      <c r="D57" s="37" t="s">
        <v>146</v>
      </c>
      <c r="E57" s="85">
        <f>SUM(E59,E61)</f>
        <v>3198.93</v>
      </c>
      <c r="F57" s="85">
        <f t="shared" ref="F57:I57" si="19">SUM(F59,F61)</f>
        <v>2470</v>
      </c>
      <c r="G57" s="85">
        <f t="shared" si="19"/>
        <v>2470</v>
      </c>
      <c r="H57" s="85">
        <f t="shared" si="19"/>
        <v>2470</v>
      </c>
      <c r="I57" s="85">
        <f t="shared" si="19"/>
        <v>2470</v>
      </c>
    </row>
    <row r="58" spans="1:9" x14ac:dyDescent="0.25">
      <c r="A58" s="168" t="s">
        <v>113</v>
      </c>
      <c r="B58" s="169"/>
      <c r="C58" s="170"/>
      <c r="D58" s="35" t="s">
        <v>72</v>
      </c>
      <c r="E58" s="85"/>
      <c r="F58" s="85"/>
      <c r="G58" s="85"/>
      <c r="H58" s="85"/>
      <c r="I58" s="85"/>
    </row>
    <row r="59" spans="1:9" x14ac:dyDescent="0.25">
      <c r="A59" s="159">
        <v>3</v>
      </c>
      <c r="B59" s="160"/>
      <c r="C59" s="161"/>
      <c r="D59" s="36" t="s">
        <v>9</v>
      </c>
      <c r="E59" s="85">
        <f>SUM(E60:E60)</f>
        <v>3198.93</v>
      </c>
      <c r="F59" s="85">
        <f>SUM(F60:F60)</f>
        <v>1810</v>
      </c>
      <c r="G59" s="85">
        <f>SUM(G60:G60)</f>
        <v>2470</v>
      </c>
      <c r="H59" s="85">
        <f>SUM(H60:H60)</f>
        <v>2470</v>
      </c>
      <c r="I59" s="85">
        <f>SUM(I60:I60)</f>
        <v>2470</v>
      </c>
    </row>
    <row r="60" spans="1:9" x14ac:dyDescent="0.25">
      <c r="A60" s="162">
        <v>32</v>
      </c>
      <c r="B60" s="163"/>
      <c r="C60" s="164"/>
      <c r="D60" s="36" t="s">
        <v>21</v>
      </c>
      <c r="E60" s="85">
        <v>3198.93</v>
      </c>
      <c r="F60" s="85">
        <v>1810</v>
      </c>
      <c r="G60" s="85">
        <v>2470</v>
      </c>
      <c r="H60" s="85">
        <v>2470</v>
      </c>
      <c r="I60" s="85">
        <v>2470</v>
      </c>
    </row>
    <row r="61" spans="1:9" ht="25.5" x14ac:dyDescent="0.25">
      <c r="A61" s="159">
        <v>4</v>
      </c>
      <c r="B61" s="160"/>
      <c r="C61" s="161"/>
      <c r="D61" s="98" t="s">
        <v>11</v>
      </c>
      <c r="E61" s="85">
        <f>SUM(E62)</f>
        <v>0</v>
      </c>
      <c r="F61" s="85">
        <f>SUM(F62)</f>
        <v>660</v>
      </c>
      <c r="G61" s="85">
        <f>SUM(G62)</f>
        <v>0</v>
      </c>
      <c r="H61" s="85">
        <f t="shared" ref="H61:I61" si="20">SUM(H62)</f>
        <v>0</v>
      </c>
      <c r="I61" s="85">
        <f t="shared" si="20"/>
        <v>0</v>
      </c>
    </row>
    <row r="62" spans="1:9" ht="25.5" x14ac:dyDescent="0.25">
      <c r="A62" s="162">
        <v>41</v>
      </c>
      <c r="B62" s="163"/>
      <c r="C62" s="164"/>
      <c r="D62" s="98" t="s">
        <v>12</v>
      </c>
      <c r="E62" s="85">
        <v>0</v>
      </c>
      <c r="F62" s="85">
        <v>660</v>
      </c>
      <c r="G62" s="85">
        <v>0</v>
      </c>
      <c r="H62" s="85">
        <v>0</v>
      </c>
      <c r="I62" s="85">
        <v>0</v>
      </c>
    </row>
    <row r="63" spans="1:9" x14ac:dyDescent="0.25">
      <c r="A63" s="165" t="s">
        <v>135</v>
      </c>
      <c r="B63" s="166"/>
      <c r="C63" s="167"/>
      <c r="D63" s="37" t="s">
        <v>136</v>
      </c>
      <c r="E63" s="85">
        <f>SUM(E65,E68,E72)</f>
        <v>0</v>
      </c>
      <c r="F63" s="85">
        <f t="shared" ref="F63:I63" si="21">SUM(F65,F68,F72)</f>
        <v>104.4</v>
      </c>
      <c r="G63" s="85">
        <f t="shared" si="21"/>
        <v>104.4</v>
      </c>
      <c r="H63" s="85">
        <f t="shared" si="21"/>
        <v>104.4</v>
      </c>
      <c r="I63" s="85">
        <f t="shared" si="21"/>
        <v>104.4</v>
      </c>
    </row>
    <row r="64" spans="1:9" x14ac:dyDescent="0.25">
      <c r="A64" s="168" t="s">
        <v>113</v>
      </c>
      <c r="B64" s="169"/>
      <c r="C64" s="170"/>
      <c r="D64" s="97" t="s">
        <v>72</v>
      </c>
      <c r="E64" s="85"/>
      <c r="F64" s="85"/>
      <c r="G64" s="85"/>
      <c r="H64" s="85"/>
      <c r="I64" s="85"/>
    </row>
    <row r="65" spans="1:11" x14ac:dyDescent="0.25">
      <c r="A65" s="159">
        <v>3</v>
      </c>
      <c r="B65" s="160"/>
      <c r="C65" s="161"/>
      <c r="D65" s="98" t="s">
        <v>9</v>
      </c>
      <c r="E65" s="85">
        <f t="shared" ref="E65:F65" si="22">SUM(E66)</f>
        <v>0</v>
      </c>
      <c r="F65" s="85">
        <f t="shared" si="22"/>
        <v>0</v>
      </c>
      <c r="G65" s="85">
        <f>SUM(G66)</f>
        <v>0</v>
      </c>
      <c r="H65" s="85">
        <f t="shared" ref="H65:I65" si="23">SUM(H66)</f>
        <v>0</v>
      </c>
      <c r="I65" s="85">
        <f t="shared" si="23"/>
        <v>0</v>
      </c>
    </row>
    <row r="66" spans="1:11" x14ac:dyDescent="0.25">
      <c r="A66" s="162">
        <v>32</v>
      </c>
      <c r="B66" s="163"/>
      <c r="C66" s="164"/>
      <c r="D66" s="98" t="s">
        <v>21</v>
      </c>
      <c r="E66" s="85">
        <v>0</v>
      </c>
      <c r="F66" s="85">
        <v>0</v>
      </c>
      <c r="G66" s="85">
        <v>0</v>
      </c>
      <c r="H66" s="85">
        <v>0</v>
      </c>
      <c r="I66" s="85">
        <v>0</v>
      </c>
    </row>
    <row r="67" spans="1:11" ht="25.5" x14ac:dyDescent="0.25">
      <c r="A67" s="168" t="s">
        <v>204</v>
      </c>
      <c r="B67" s="169"/>
      <c r="C67" s="170"/>
      <c r="D67" s="121" t="s">
        <v>148</v>
      </c>
      <c r="E67" s="85"/>
      <c r="F67" s="85"/>
      <c r="G67" s="85"/>
      <c r="H67" s="85"/>
      <c r="I67" s="85"/>
    </row>
    <row r="68" spans="1:11" x14ac:dyDescent="0.25">
      <c r="A68" s="159">
        <v>3</v>
      </c>
      <c r="B68" s="160"/>
      <c r="C68" s="161"/>
      <c r="D68" s="122" t="s">
        <v>9</v>
      </c>
      <c r="E68" s="85">
        <f>SUM(E69:E70)</f>
        <v>0</v>
      </c>
      <c r="F68" s="85">
        <f t="shared" ref="F68:I68" si="24">SUM(F69:F70)</f>
        <v>0</v>
      </c>
      <c r="G68" s="85">
        <f t="shared" si="24"/>
        <v>104.4</v>
      </c>
      <c r="H68" s="85">
        <f t="shared" si="24"/>
        <v>104.4</v>
      </c>
      <c r="I68" s="85">
        <f t="shared" si="24"/>
        <v>104.4</v>
      </c>
    </row>
    <row r="69" spans="1:11" x14ac:dyDescent="0.25">
      <c r="A69" s="162">
        <v>31</v>
      </c>
      <c r="B69" s="163"/>
      <c r="C69" s="164"/>
      <c r="D69" s="122" t="s">
        <v>10</v>
      </c>
      <c r="E69" s="85">
        <v>0</v>
      </c>
      <c r="F69" s="85">
        <v>0</v>
      </c>
      <c r="G69" s="85">
        <v>30</v>
      </c>
      <c r="H69" s="85">
        <v>30</v>
      </c>
      <c r="I69" s="85">
        <v>30</v>
      </c>
    </row>
    <row r="70" spans="1:11" x14ac:dyDescent="0.25">
      <c r="A70" s="162">
        <v>32</v>
      </c>
      <c r="B70" s="163"/>
      <c r="C70" s="164"/>
      <c r="D70" s="122" t="s">
        <v>21</v>
      </c>
      <c r="E70" s="85">
        <v>0</v>
      </c>
      <c r="F70" s="85">
        <v>0</v>
      </c>
      <c r="G70" s="85">
        <v>74.400000000000006</v>
      </c>
      <c r="H70" s="85">
        <v>74.400000000000006</v>
      </c>
      <c r="I70" s="85">
        <v>74.400000000000006</v>
      </c>
    </row>
    <row r="71" spans="1:11" ht="25.5" x14ac:dyDescent="0.25">
      <c r="A71" s="168" t="s">
        <v>147</v>
      </c>
      <c r="B71" s="169"/>
      <c r="C71" s="170"/>
      <c r="D71" s="35" t="s">
        <v>148</v>
      </c>
      <c r="E71" s="85"/>
      <c r="F71" s="85"/>
      <c r="G71" s="85"/>
      <c r="H71" s="85"/>
      <c r="I71" s="85"/>
    </row>
    <row r="72" spans="1:11" x14ac:dyDescent="0.25">
      <c r="A72" s="159">
        <v>3</v>
      </c>
      <c r="B72" s="160"/>
      <c r="C72" s="161"/>
      <c r="D72" s="36" t="s">
        <v>9</v>
      </c>
      <c r="E72" s="85">
        <f>SUM(E73:E74)</f>
        <v>0</v>
      </c>
      <c r="F72" s="85">
        <f t="shared" ref="F72:I72" si="25">SUM(F73:F74)</f>
        <v>104.4</v>
      </c>
      <c r="G72" s="85">
        <f t="shared" si="25"/>
        <v>0</v>
      </c>
      <c r="H72" s="85">
        <f t="shared" si="25"/>
        <v>0</v>
      </c>
      <c r="I72" s="85">
        <f t="shared" si="25"/>
        <v>0</v>
      </c>
    </row>
    <row r="73" spans="1:11" x14ac:dyDescent="0.25">
      <c r="A73" s="162">
        <v>31</v>
      </c>
      <c r="B73" s="163"/>
      <c r="C73" s="164"/>
      <c r="D73" s="36" t="s">
        <v>10</v>
      </c>
      <c r="E73" s="85">
        <v>0</v>
      </c>
      <c r="F73" s="85">
        <v>30</v>
      </c>
      <c r="G73" s="85">
        <v>0</v>
      </c>
      <c r="H73" s="85">
        <v>0</v>
      </c>
      <c r="I73" s="85">
        <v>0</v>
      </c>
    </row>
    <row r="74" spans="1:11" x14ac:dyDescent="0.25">
      <c r="A74" s="162">
        <v>32</v>
      </c>
      <c r="B74" s="163"/>
      <c r="C74" s="164"/>
      <c r="D74" s="36" t="s">
        <v>21</v>
      </c>
      <c r="E74" s="85">
        <v>0</v>
      </c>
      <c r="F74" s="85">
        <v>74.400000000000006</v>
      </c>
      <c r="G74" s="85">
        <v>0</v>
      </c>
      <c r="H74" s="85">
        <v>0</v>
      </c>
      <c r="I74" s="85">
        <v>0</v>
      </c>
    </row>
    <row r="75" spans="1:11" x14ac:dyDescent="0.25">
      <c r="A75" s="165" t="s">
        <v>166</v>
      </c>
      <c r="B75" s="166"/>
      <c r="C75" s="167"/>
      <c r="D75" s="96" t="s">
        <v>167</v>
      </c>
      <c r="E75" s="85">
        <f>SUM(E77)</f>
        <v>13083.42</v>
      </c>
      <c r="F75" s="85">
        <f t="shared" ref="F75:I75" si="26">SUM(F77)</f>
        <v>22832.54</v>
      </c>
      <c r="G75" s="85">
        <f t="shared" si="26"/>
        <v>22832.54</v>
      </c>
      <c r="H75" s="85">
        <f t="shared" si="26"/>
        <v>0</v>
      </c>
      <c r="I75" s="85">
        <f t="shared" si="26"/>
        <v>0</v>
      </c>
    </row>
    <row r="76" spans="1:11" x14ac:dyDescent="0.25">
      <c r="A76" s="168" t="s">
        <v>113</v>
      </c>
      <c r="B76" s="169"/>
      <c r="C76" s="170"/>
      <c r="D76" s="97" t="s">
        <v>72</v>
      </c>
      <c r="E76" s="85"/>
      <c r="F76" s="85"/>
      <c r="G76" s="85"/>
      <c r="H76" s="85"/>
      <c r="I76" s="85"/>
    </row>
    <row r="77" spans="1:11" x14ac:dyDescent="0.25">
      <c r="A77" s="159">
        <v>3</v>
      </c>
      <c r="B77" s="160"/>
      <c r="C77" s="161"/>
      <c r="D77" s="98" t="s">
        <v>9</v>
      </c>
      <c r="E77" s="85">
        <f>SUM(E78:E79)</f>
        <v>13083.42</v>
      </c>
      <c r="F77" s="85">
        <f t="shared" ref="F77:I77" si="27">SUM(F78:F79)</f>
        <v>22832.54</v>
      </c>
      <c r="G77" s="85">
        <f t="shared" si="27"/>
        <v>22832.54</v>
      </c>
      <c r="H77" s="85">
        <f t="shared" si="27"/>
        <v>0</v>
      </c>
      <c r="I77" s="85">
        <f t="shared" si="27"/>
        <v>0</v>
      </c>
    </row>
    <row r="78" spans="1:11" x14ac:dyDescent="0.25">
      <c r="A78" s="162">
        <v>31</v>
      </c>
      <c r="B78" s="163"/>
      <c r="C78" s="164"/>
      <c r="D78" s="98" t="s">
        <v>10</v>
      </c>
      <c r="E78" s="85">
        <v>11880.81</v>
      </c>
      <c r="F78" s="85">
        <v>19999.13</v>
      </c>
      <c r="G78" s="85">
        <v>19999.13</v>
      </c>
      <c r="H78" s="85">
        <v>0</v>
      </c>
      <c r="I78" s="85">
        <v>0</v>
      </c>
      <c r="J78" s="130"/>
      <c r="K78" s="129"/>
    </row>
    <row r="79" spans="1:11" x14ac:dyDescent="0.25">
      <c r="A79" s="162">
        <v>32</v>
      </c>
      <c r="B79" s="163"/>
      <c r="C79" s="164"/>
      <c r="D79" s="98" t="s">
        <v>21</v>
      </c>
      <c r="E79" s="85">
        <v>1202.6099999999999</v>
      </c>
      <c r="F79" s="85">
        <v>2833.41</v>
      </c>
      <c r="G79" s="85">
        <v>2833.41</v>
      </c>
      <c r="H79" s="85">
        <v>0</v>
      </c>
      <c r="I79" s="85">
        <v>0</v>
      </c>
    </row>
    <row r="80" spans="1:11" ht="14.25" customHeight="1" x14ac:dyDescent="0.25">
      <c r="A80" s="165" t="s">
        <v>168</v>
      </c>
      <c r="B80" s="166"/>
      <c r="C80" s="167"/>
      <c r="D80" s="96" t="s">
        <v>169</v>
      </c>
      <c r="E80" s="85">
        <f>SUM(E82,E85,E88,E91,E94)</f>
        <v>2875.59</v>
      </c>
      <c r="F80" s="85">
        <f t="shared" ref="F80:I80" si="28">SUM(F82,F85,F88,F91,F94)</f>
        <v>0</v>
      </c>
      <c r="G80" s="85">
        <f t="shared" si="28"/>
        <v>0</v>
      </c>
      <c r="H80" s="85">
        <f t="shared" si="28"/>
        <v>0</v>
      </c>
      <c r="I80" s="85">
        <f t="shared" si="28"/>
        <v>0</v>
      </c>
    </row>
    <row r="81" spans="1:9" x14ac:dyDescent="0.25">
      <c r="A81" s="168" t="s">
        <v>113</v>
      </c>
      <c r="B81" s="169"/>
      <c r="C81" s="170"/>
      <c r="D81" s="97" t="s">
        <v>72</v>
      </c>
      <c r="E81" s="85"/>
      <c r="F81" s="85"/>
      <c r="G81" s="85"/>
      <c r="H81" s="85"/>
      <c r="I81" s="85"/>
    </row>
    <row r="82" spans="1:9" x14ac:dyDescent="0.25">
      <c r="A82" s="159">
        <v>3</v>
      </c>
      <c r="B82" s="160"/>
      <c r="C82" s="161"/>
      <c r="D82" s="98" t="s">
        <v>9</v>
      </c>
      <c r="E82" s="85">
        <f>SUM(E83:E90)</f>
        <v>0</v>
      </c>
      <c r="F82" s="85">
        <f t="shared" ref="F82" si="29">SUM(F83:F90)</f>
        <v>0</v>
      </c>
      <c r="G82" s="85">
        <f t="shared" ref="G82" si="30">SUM(G83:G90)</f>
        <v>0</v>
      </c>
      <c r="H82" s="85">
        <f t="shared" ref="H82" si="31">SUM(H83:H90)</f>
        <v>0</v>
      </c>
      <c r="I82" s="85">
        <f t="shared" ref="I82" si="32">SUM(I83:I90)</f>
        <v>0</v>
      </c>
    </row>
    <row r="83" spans="1:9" x14ac:dyDescent="0.25">
      <c r="A83" s="162">
        <v>32</v>
      </c>
      <c r="B83" s="163"/>
      <c r="C83" s="164"/>
      <c r="D83" s="98" t="s">
        <v>21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</row>
    <row r="84" spans="1:9" ht="25.5" customHeight="1" x14ac:dyDescent="0.25">
      <c r="A84" s="168" t="s">
        <v>202</v>
      </c>
      <c r="B84" s="169"/>
      <c r="C84" s="170"/>
      <c r="D84" s="121" t="s">
        <v>184</v>
      </c>
      <c r="E84" s="85"/>
      <c r="F84" s="85"/>
      <c r="G84" s="85"/>
      <c r="H84" s="85"/>
      <c r="I84" s="85"/>
    </row>
    <row r="85" spans="1:9" x14ac:dyDescent="0.25">
      <c r="A85" s="159">
        <v>3</v>
      </c>
      <c r="B85" s="160"/>
      <c r="C85" s="161"/>
      <c r="D85" s="122" t="s">
        <v>9</v>
      </c>
      <c r="E85" s="85">
        <f>SUM(E86:E87)</f>
        <v>0</v>
      </c>
      <c r="F85" s="85">
        <f t="shared" ref="F85:I85" si="33">SUM(F86:F87)</f>
        <v>0</v>
      </c>
      <c r="G85" s="85">
        <f t="shared" si="33"/>
        <v>0</v>
      </c>
      <c r="H85" s="85">
        <f t="shared" si="33"/>
        <v>0</v>
      </c>
      <c r="I85" s="85">
        <f t="shared" si="33"/>
        <v>0</v>
      </c>
    </row>
    <row r="86" spans="1:9" x14ac:dyDescent="0.25">
      <c r="A86" s="162">
        <v>32</v>
      </c>
      <c r="B86" s="163"/>
      <c r="C86" s="164"/>
      <c r="D86" s="122" t="s">
        <v>21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</row>
    <row r="87" spans="1:9" ht="38.25" x14ac:dyDescent="0.25">
      <c r="A87" s="162">
        <v>37</v>
      </c>
      <c r="B87" s="163"/>
      <c r="C87" s="164"/>
      <c r="D87" s="122" t="s">
        <v>163</v>
      </c>
      <c r="E87" s="85">
        <v>0</v>
      </c>
      <c r="F87" s="85">
        <v>0</v>
      </c>
      <c r="G87" s="85">
        <v>0</v>
      </c>
      <c r="H87" s="85">
        <v>0</v>
      </c>
      <c r="I87" s="85">
        <v>0</v>
      </c>
    </row>
    <row r="88" spans="1:9" ht="25.5" x14ac:dyDescent="0.25">
      <c r="A88" s="159">
        <v>4</v>
      </c>
      <c r="B88" s="160"/>
      <c r="C88" s="161"/>
      <c r="D88" s="122" t="s">
        <v>11</v>
      </c>
      <c r="E88" s="85">
        <f>SUM(E89)</f>
        <v>0</v>
      </c>
      <c r="F88" s="85">
        <f>SUM(F89)</f>
        <v>0</v>
      </c>
      <c r="G88" s="85">
        <f>SUM(G89)</f>
        <v>0</v>
      </c>
      <c r="H88" s="85">
        <f t="shared" ref="H88:I88" si="34">SUM(H89)</f>
        <v>0</v>
      </c>
      <c r="I88" s="85">
        <f t="shared" si="34"/>
        <v>0</v>
      </c>
    </row>
    <row r="89" spans="1:9" ht="25.5" x14ac:dyDescent="0.25">
      <c r="A89" s="162">
        <v>42</v>
      </c>
      <c r="B89" s="163"/>
      <c r="C89" s="164"/>
      <c r="D89" s="122" t="s">
        <v>28</v>
      </c>
      <c r="E89" s="85">
        <v>0</v>
      </c>
      <c r="F89" s="85">
        <v>0</v>
      </c>
      <c r="G89" s="85">
        <v>0</v>
      </c>
      <c r="H89" s="85">
        <v>0</v>
      </c>
      <c r="I89" s="85">
        <v>0</v>
      </c>
    </row>
    <row r="90" spans="1:9" ht="25.5" customHeight="1" x14ac:dyDescent="0.25">
      <c r="A90" s="168" t="s">
        <v>94</v>
      </c>
      <c r="B90" s="169"/>
      <c r="C90" s="170"/>
      <c r="D90" s="100" t="s">
        <v>184</v>
      </c>
      <c r="E90" s="85"/>
      <c r="F90" s="85"/>
      <c r="G90" s="85"/>
      <c r="H90" s="85"/>
      <c r="I90" s="85"/>
    </row>
    <row r="91" spans="1:9" x14ac:dyDescent="0.25">
      <c r="A91" s="159">
        <v>3</v>
      </c>
      <c r="B91" s="160"/>
      <c r="C91" s="161"/>
      <c r="D91" s="98" t="s">
        <v>9</v>
      </c>
      <c r="E91" s="85">
        <f>SUM(E92:E93)</f>
        <v>175.59</v>
      </c>
      <c r="F91" s="85">
        <f t="shared" ref="F91:I91" si="35">SUM(F92:F93)</f>
        <v>0</v>
      </c>
      <c r="G91" s="85">
        <f t="shared" si="35"/>
        <v>0</v>
      </c>
      <c r="H91" s="85">
        <f t="shared" si="35"/>
        <v>0</v>
      </c>
      <c r="I91" s="85">
        <f t="shared" si="35"/>
        <v>0</v>
      </c>
    </row>
    <row r="92" spans="1:9" x14ac:dyDescent="0.25">
      <c r="A92" s="162">
        <v>32</v>
      </c>
      <c r="B92" s="163"/>
      <c r="C92" s="164"/>
      <c r="D92" s="98" t="s">
        <v>21</v>
      </c>
      <c r="E92" s="85">
        <v>65</v>
      </c>
      <c r="F92" s="85">
        <v>0</v>
      </c>
      <c r="G92" s="85">
        <v>0</v>
      </c>
      <c r="H92" s="85">
        <v>0</v>
      </c>
      <c r="I92" s="85">
        <v>0</v>
      </c>
    </row>
    <row r="93" spans="1:9" ht="38.25" x14ac:dyDescent="0.25">
      <c r="A93" s="162">
        <v>37</v>
      </c>
      <c r="B93" s="163"/>
      <c r="C93" s="164"/>
      <c r="D93" s="98" t="s">
        <v>163</v>
      </c>
      <c r="E93" s="85">
        <v>110.59</v>
      </c>
      <c r="F93" s="85">
        <v>0</v>
      </c>
      <c r="G93" s="85">
        <v>0</v>
      </c>
      <c r="H93" s="85">
        <v>0</v>
      </c>
      <c r="I93" s="85">
        <v>0</v>
      </c>
    </row>
    <row r="94" spans="1:9" ht="25.5" x14ac:dyDescent="0.25">
      <c r="A94" s="159">
        <v>4</v>
      </c>
      <c r="B94" s="160"/>
      <c r="C94" s="161"/>
      <c r="D94" s="98" t="s">
        <v>11</v>
      </c>
      <c r="E94" s="85">
        <f>SUM(E95)</f>
        <v>2700</v>
      </c>
      <c r="F94" s="85">
        <f>SUM(F95)</f>
        <v>0</v>
      </c>
      <c r="G94" s="85">
        <f>SUM(G95)</f>
        <v>0</v>
      </c>
      <c r="H94" s="85">
        <f t="shared" ref="H94:I94" si="36">SUM(H95)</f>
        <v>0</v>
      </c>
      <c r="I94" s="85">
        <f t="shared" si="36"/>
        <v>0</v>
      </c>
    </row>
    <row r="95" spans="1:9" ht="25.5" x14ac:dyDescent="0.25">
      <c r="A95" s="162">
        <v>42</v>
      </c>
      <c r="B95" s="163"/>
      <c r="C95" s="164"/>
      <c r="D95" s="98" t="s">
        <v>28</v>
      </c>
      <c r="E95" s="85">
        <v>2700</v>
      </c>
      <c r="F95" s="85">
        <v>0</v>
      </c>
      <c r="G95" s="85">
        <v>0</v>
      </c>
      <c r="H95" s="85">
        <v>0</v>
      </c>
      <c r="I95" s="85">
        <v>0</v>
      </c>
    </row>
    <row r="96" spans="1:9" x14ac:dyDescent="0.25">
      <c r="A96" s="165" t="s">
        <v>97</v>
      </c>
      <c r="B96" s="166"/>
      <c r="C96" s="167"/>
      <c r="D96" s="32" t="s">
        <v>98</v>
      </c>
      <c r="E96" s="85">
        <f>SUM(E98,E101)</f>
        <v>2654</v>
      </c>
      <c r="F96" s="85">
        <f t="shared" ref="F96:I96" si="37">SUM(F98,F101)</f>
        <v>2654</v>
      </c>
      <c r="G96" s="85">
        <f t="shared" si="37"/>
        <v>2654</v>
      </c>
      <c r="H96" s="85">
        <f t="shared" si="37"/>
        <v>2654</v>
      </c>
      <c r="I96" s="85">
        <f t="shared" si="37"/>
        <v>2654</v>
      </c>
    </row>
    <row r="97" spans="1:9" ht="25.5" x14ac:dyDescent="0.25">
      <c r="A97" s="168" t="s">
        <v>205</v>
      </c>
      <c r="B97" s="169"/>
      <c r="C97" s="170"/>
      <c r="D97" s="121" t="s">
        <v>66</v>
      </c>
      <c r="E97" s="85"/>
      <c r="F97" s="85"/>
      <c r="G97" s="85"/>
      <c r="H97" s="85"/>
      <c r="I97" s="85"/>
    </row>
    <row r="98" spans="1:9" x14ac:dyDescent="0.25">
      <c r="A98" s="159">
        <v>3</v>
      </c>
      <c r="B98" s="160"/>
      <c r="C98" s="161"/>
      <c r="D98" s="122" t="s">
        <v>9</v>
      </c>
      <c r="E98" s="85">
        <f>SUM(E99)</f>
        <v>0</v>
      </c>
      <c r="F98" s="85">
        <f>SUM(F99)</f>
        <v>0</v>
      </c>
      <c r="G98" s="85">
        <f>SUM(G99)</f>
        <v>2654</v>
      </c>
      <c r="H98" s="85">
        <f t="shared" ref="H98:I98" si="38">SUM(H99)</f>
        <v>2654</v>
      </c>
      <c r="I98" s="85">
        <f t="shared" si="38"/>
        <v>2654</v>
      </c>
    </row>
    <row r="99" spans="1:9" x14ac:dyDescent="0.25">
      <c r="A99" s="162">
        <v>32</v>
      </c>
      <c r="B99" s="163"/>
      <c r="C99" s="164"/>
      <c r="D99" s="122" t="s">
        <v>21</v>
      </c>
      <c r="E99" s="85">
        <v>0</v>
      </c>
      <c r="F99" s="85">
        <v>0</v>
      </c>
      <c r="G99" s="85">
        <v>2654</v>
      </c>
      <c r="H99" s="85">
        <v>2654</v>
      </c>
      <c r="I99" s="85">
        <v>2654</v>
      </c>
    </row>
    <row r="100" spans="1:9" ht="25.5" x14ac:dyDescent="0.25">
      <c r="A100" s="168" t="s">
        <v>99</v>
      </c>
      <c r="B100" s="169"/>
      <c r="C100" s="170"/>
      <c r="D100" s="33" t="s">
        <v>66</v>
      </c>
      <c r="E100" s="85"/>
      <c r="F100" s="85"/>
      <c r="G100" s="85"/>
      <c r="H100" s="85"/>
      <c r="I100" s="85"/>
    </row>
    <row r="101" spans="1:9" x14ac:dyDescent="0.25">
      <c r="A101" s="159">
        <v>3</v>
      </c>
      <c r="B101" s="160"/>
      <c r="C101" s="161"/>
      <c r="D101" s="34" t="s">
        <v>9</v>
      </c>
      <c r="E101" s="85">
        <f>SUM(E102)</f>
        <v>2654</v>
      </c>
      <c r="F101" s="85">
        <f>SUM(F102)</f>
        <v>2654</v>
      </c>
      <c r="G101" s="85">
        <f>SUM(G102)</f>
        <v>0</v>
      </c>
      <c r="H101" s="85">
        <f t="shared" ref="H101:I101" si="39">SUM(H102)</f>
        <v>0</v>
      </c>
      <c r="I101" s="85">
        <f t="shared" si="39"/>
        <v>0</v>
      </c>
    </row>
    <row r="102" spans="1:9" x14ac:dyDescent="0.25">
      <c r="A102" s="162">
        <v>32</v>
      </c>
      <c r="B102" s="163"/>
      <c r="C102" s="164"/>
      <c r="D102" s="34" t="s">
        <v>21</v>
      </c>
      <c r="E102" s="85">
        <v>2654</v>
      </c>
      <c r="F102" s="85">
        <v>2654</v>
      </c>
      <c r="G102" s="85">
        <v>0</v>
      </c>
      <c r="H102" s="85">
        <v>0</v>
      </c>
      <c r="I102" s="85">
        <v>0</v>
      </c>
    </row>
    <row r="103" spans="1:9" ht="25.5" x14ac:dyDescent="0.25">
      <c r="A103" s="165" t="s">
        <v>100</v>
      </c>
      <c r="B103" s="166"/>
      <c r="C103" s="167"/>
      <c r="D103" s="32" t="s">
        <v>101</v>
      </c>
      <c r="E103" s="85">
        <f>SUM(E105,E108)</f>
        <v>0</v>
      </c>
      <c r="F103" s="85">
        <f t="shared" ref="F103:I103" si="40">SUM(F105,F108)</f>
        <v>0</v>
      </c>
      <c r="G103" s="85">
        <f t="shared" si="40"/>
        <v>0</v>
      </c>
      <c r="H103" s="85">
        <f t="shared" si="40"/>
        <v>0</v>
      </c>
      <c r="I103" s="85">
        <f t="shared" si="40"/>
        <v>0</v>
      </c>
    </row>
    <row r="104" spans="1:9" ht="25.5" customHeight="1" x14ac:dyDescent="0.25">
      <c r="A104" s="168" t="s">
        <v>202</v>
      </c>
      <c r="B104" s="169"/>
      <c r="C104" s="170"/>
      <c r="D104" s="121" t="s">
        <v>184</v>
      </c>
      <c r="E104" s="85"/>
      <c r="F104" s="85"/>
      <c r="G104" s="85"/>
      <c r="H104" s="85"/>
      <c r="I104" s="85"/>
    </row>
    <row r="105" spans="1:9" x14ac:dyDescent="0.25">
      <c r="A105" s="159">
        <v>3</v>
      </c>
      <c r="B105" s="160"/>
      <c r="C105" s="161"/>
      <c r="D105" s="122" t="s">
        <v>9</v>
      </c>
      <c r="E105" s="85">
        <f>SUM(E106)</f>
        <v>0</v>
      </c>
      <c r="F105" s="85">
        <f>SUM(F106)</f>
        <v>0</v>
      </c>
      <c r="G105" s="85">
        <f>SUM(G106)</f>
        <v>0</v>
      </c>
      <c r="H105" s="85">
        <f t="shared" ref="H105:I105" si="41">SUM(H106)</f>
        <v>0</v>
      </c>
      <c r="I105" s="85">
        <f t="shared" si="41"/>
        <v>0</v>
      </c>
    </row>
    <row r="106" spans="1:9" x14ac:dyDescent="0.25">
      <c r="A106" s="162">
        <v>32</v>
      </c>
      <c r="B106" s="163"/>
      <c r="C106" s="164"/>
      <c r="D106" s="122" t="s">
        <v>21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</row>
    <row r="107" spans="1:9" ht="25.5" customHeight="1" x14ac:dyDescent="0.25">
      <c r="A107" s="168" t="s">
        <v>94</v>
      </c>
      <c r="B107" s="169"/>
      <c r="C107" s="170"/>
      <c r="D107" s="100" t="s">
        <v>184</v>
      </c>
      <c r="E107" s="85"/>
      <c r="F107" s="85"/>
      <c r="G107" s="85"/>
      <c r="H107" s="85"/>
      <c r="I107" s="85"/>
    </row>
    <row r="108" spans="1:9" x14ac:dyDescent="0.25">
      <c r="A108" s="159">
        <v>3</v>
      </c>
      <c r="B108" s="160"/>
      <c r="C108" s="161"/>
      <c r="D108" s="34" t="s">
        <v>9</v>
      </c>
      <c r="E108" s="85">
        <f>SUM(E109)</f>
        <v>0</v>
      </c>
      <c r="F108" s="85">
        <f>SUM(F109)</f>
        <v>0</v>
      </c>
      <c r="G108" s="85">
        <f>SUM(G109)</f>
        <v>0</v>
      </c>
      <c r="H108" s="85">
        <f t="shared" ref="H108:I108" si="42">SUM(H109)</f>
        <v>0</v>
      </c>
      <c r="I108" s="85">
        <f t="shared" si="42"/>
        <v>0</v>
      </c>
    </row>
    <row r="109" spans="1:9" x14ac:dyDescent="0.25">
      <c r="A109" s="162">
        <v>32</v>
      </c>
      <c r="B109" s="163"/>
      <c r="C109" s="164"/>
      <c r="D109" s="34" t="s">
        <v>21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</row>
    <row r="110" spans="1:9" ht="25.5" x14ac:dyDescent="0.25">
      <c r="A110" s="165" t="s">
        <v>102</v>
      </c>
      <c r="B110" s="166"/>
      <c r="C110" s="167"/>
      <c r="D110" s="32" t="s">
        <v>103</v>
      </c>
      <c r="E110" s="85">
        <f>SUM(E112,E115)</f>
        <v>246.89</v>
      </c>
      <c r="F110" s="85">
        <f t="shared" ref="F110:I110" si="43">SUM(F112,F115)</f>
        <v>434.99</v>
      </c>
      <c r="G110" s="85">
        <f t="shared" si="43"/>
        <v>245</v>
      </c>
      <c r="H110" s="85">
        <f t="shared" si="43"/>
        <v>245</v>
      </c>
      <c r="I110" s="85">
        <f t="shared" si="43"/>
        <v>245</v>
      </c>
    </row>
    <row r="111" spans="1:9" ht="25.5" x14ac:dyDescent="0.25">
      <c r="A111" s="168" t="s">
        <v>206</v>
      </c>
      <c r="B111" s="169"/>
      <c r="C111" s="170"/>
      <c r="D111" s="121" t="s">
        <v>65</v>
      </c>
      <c r="E111" s="85"/>
      <c r="F111" s="85"/>
      <c r="G111" s="85"/>
      <c r="H111" s="85"/>
      <c r="I111" s="85"/>
    </row>
    <row r="112" spans="1:9" x14ac:dyDescent="0.25">
      <c r="A112" s="159">
        <v>3</v>
      </c>
      <c r="B112" s="160"/>
      <c r="C112" s="161"/>
      <c r="D112" s="122" t="s">
        <v>9</v>
      </c>
      <c r="E112" s="85">
        <f>SUM(E113)</f>
        <v>0</v>
      </c>
      <c r="F112" s="85">
        <f>SUM(F113)</f>
        <v>0</v>
      </c>
      <c r="G112" s="85">
        <f>SUM(G113)</f>
        <v>245</v>
      </c>
      <c r="H112" s="85">
        <f t="shared" ref="H112:I112" si="44">SUM(H113)</f>
        <v>245</v>
      </c>
      <c r="I112" s="85">
        <f t="shared" si="44"/>
        <v>245</v>
      </c>
    </row>
    <row r="113" spans="1:9" x14ac:dyDescent="0.25">
      <c r="A113" s="162">
        <v>32</v>
      </c>
      <c r="B113" s="163"/>
      <c r="C113" s="164"/>
      <c r="D113" s="122" t="s">
        <v>21</v>
      </c>
      <c r="E113" s="85">
        <v>0</v>
      </c>
      <c r="F113" s="85">
        <v>0</v>
      </c>
      <c r="G113" s="85">
        <v>245</v>
      </c>
      <c r="H113" s="85">
        <v>245</v>
      </c>
      <c r="I113" s="85">
        <v>245</v>
      </c>
    </row>
    <row r="114" spans="1:9" ht="25.5" x14ac:dyDescent="0.25">
      <c r="A114" s="168" t="s">
        <v>104</v>
      </c>
      <c r="B114" s="169"/>
      <c r="C114" s="170"/>
      <c r="D114" s="33" t="s">
        <v>65</v>
      </c>
      <c r="E114" s="85"/>
      <c r="F114" s="85"/>
      <c r="G114" s="85"/>
      <c r="H114" s="85"/>
      <c r="I114" s="85"/>
    </row>
    <row r="115" spans="1:9" x14ac:dyDescent="0.25">
      <c r="A115" s="159">
        <v>3</v>
      </c>
      <c r="B115" s="160"/>
      <c r="C115" s="161"/>
      <c r="D115" s="34" t="s">
        <v>9</v>
      </c>
      <c r="E115" s="85">
        <f>SUM(E116)</f>
        <v>246.89</v>
      </c>
      <c r="F115" s="85">
        <f>SUM(F116)</f>
        <v>434.99</v>
      </c>
      <c r="G115" s="85">
        <f>SUM(G116)</f>
        <v>0</v>
      </c>
      <c r="H115" s="85">
        <f t="shared" ref="H115:I115" si="45">SUM(H116)</f>
        <v>0</v>
      </c>
      <c r="I115" s="85">
        <f t="shared" si="45"/>
        <v>0</v>
      </c>
    </row>
    <row r="116" spans="1:9" x14ac:dyDescent="0.25">
      <c r="A116" s="162">
        <v>32</v>
      </c>
      <c r="B116" s="163"/>
      <c r="C116" s="164"/>
      <c r="D116" s="34" t="s">
        <v>21</v>
      </c>
      <c r="E116" s="85">
        <v>246.89</v>
      </c>
      <c r="F116" s="85">
        <v>434.99</v>
      </c>
      <c r="G116" s="85">
        <v>0</v>
      </c>
      <c r="H116" s="85">
        <v>0</v>
      </c>
      <c r="I116" s="85">
        <v>0</v>
      </c>
    </row>
    <row r="117" spans="1:9" ht="25.5" x14ac:dyDescent="0.25">
      <c r="A117" s="165" t="s">
        <v>105</v>
      </c>
      <c r="B117" s="166"/>
      <c r="C117" s="167"/>
      <c r="D117" s="32" t="s">
        <v>106</v>
      </c>
      <c r="E117" s="85">
        <f>SUM(E119)</f>
        <v>0</v>
      </c>
      <c r="F117" s="85">
        <f>SUM(F119)</f>
        <v>0</v>
      </c>
      <c r="G117" s="85">
        <f>SUM(G119)</f>
        <v>0</v>
      </c>
      <c r="H117" s="85">
        <f t="shared" ref="H117:I117" si="46">SUM(H119)</f>
        <v>0</v>
      </c>
      <c r="I117" s="85">
        <f t="shared" si="46"/>
        <v>0</v>
      </c>
    </row>
    <row r="118" spans="1:9" x14ac:dyDescent="0.25">
      <c r="A118" s="168" t="s">
        <v>107</v>
      </c>
      <c r="B118" s="169"/>
      <c r="C118" s="170"/>
      <c r="D118" s="33" t="s">
        <v>108</v>
      </c>
      <c r="E118" s="85"/>
      <c r="F118" s="85"/>
      <c r="G118" s="85"/>
      <c r="H118" s="85"/>
      <c r="I118" s="85"/>
    </row>
    <row r="119" spans="1:9" x14ac:dyDescent="0.25">
      <c r="A119" s="159">
        <v>3</v>
      </c>
      <c r="B119" s="160"/>
      <c r="C119" s="161"/>
      <c r="D119" s="34" t="s">
        <v>9</v>
      </c>
      <c r="E119" s="85">
        <f>SUM(E120:E122)</f>
        <v>0</v>
      </c>
      <c r="F119" s="85">
        <f t="shared" ref="F119:I119" si="47">SUM(F120:F122)</f>
        <v>0</v>
      </c>
      <c r="G119" s="85">
        <f t="shared" si="47"/>
        <v>0</v>
      </c>
      <c r="H119" s="85">
        <f t="shared" si="47"/>
        <v>0</v>
      </c>
      <c r="I119" s="85">
        <f t="shared" si="47"/>
        <v>0</v>
      </c>
    </row>
    <row r="120" spans="1:9" x14ac:dyDescent="0.25">
      <c r="A120" s="162">
        <v>31</v>
      </c>
      <c r="B120" s="163"/>
      <c r="C120" s="164"/>
      <c r="D120" s="36" t="s">
        <v>10</v>
      </c>
      <c r="E120" s="85">
        <v>0</v>
      </c>
      <c r="F120" s="85">
        <v>0</v>
      </c>
      <c r="G120" s="85">
        <v>0</v>
      </c>
      <c r="H120" s="85">
        <v>0</v>
      </c>
      <c r="I120" s="85">
        <v>0</v>
      </c>
    </row>
    <row r="121" spans="1:9" x14ac:dyDescent="0.25">
      <c r="A121" s="162">
        <v>32</v>
      </c>
      <c r="B121" s="163"/>
      <c r="C121" s="164"/>
      <c r="D121" s="34" t="s">
        <v>21</v>
      </c>
      <c r="E121" s="85">
        <v>0</v>
      </c>
      <c r="F121" s="85">
        <v>0</v>
      </c>
      <c r="G121" s="85">
        <v>0</v>
      </c>
      <c r="H121" s="85">
        <v>0</v>
      </c>
      <c r="I121" s="85">
        <v>0</v>
      </c>
    </row>
    <row r="122" spans="1:9" x14ac:dyDescent="0.25">
      <c r="A122" s="162">
        <v>34</v>
      </c>
      <c r="B122" s="163"/>
      <c r="C122" s="164"/>
      <c r="D122" s="34" t="s">
        <v>74</v>
      </c>
      <c r="E122" s="85">
        <v>0</v>
      </c>
      <c r="F122" s="85">
        <v>0</v>
      </c>
      <c r="G122" s="85">
        <v>0</v>
      </c>
      <c r="H122" s="85">
        <v>0</v>
      </c>
      <c r="I122" s="85">
        <v>0</v>
      </c>
    </row>
    <row r="123" spans="1:9" x14ac:dyDescent="0.25">
      <c r="A123" s="165" t="s">
        <v>109</v>
      </c>
      <c r="B123" s="166"/>
      <c r="C123" s="167"/>
      <c r="D123" s="32" t="s">
        <v>110</v>
      </c>
      <c r="E123" s="85">
        <f>SUM(E125,E128)</f>
        <v>0</v>
      </c>
      <c r="F123" s="85">
        <f t="shared" ref="F123:I123" si="48">SUM(F125,F128)</f>
        <v>0</v>
      </c>
      <c r="G123" s="85">
        <f t="shared" si="48"/>
        <v>400</v>
      </c>
      <c r="H123" s="85">
        <f t="shared" si="48"/>
        <v>400</v>
      </c>
      <c r="I123" s="85">
        <f t="shared" si="48"/>
        <v>400</v>
      </c>
    </row>
    <row r="124" spans="1:9" ht="25.5" x14ac:dyDescent="0.25">
      <c r="A124" s="168" t="s">
        <v>206</v>
      </c>
      <c r="B124" s="169"/>
      <c r="C124" s="170"/>
      <c r="D124" s="121" t="s">
        <v>65</v>
      </c>
      <c r="E124" s="85"/>
      <c r="F124" s="85"/>
      <c r="G124" s="85"/>
      <c r="H124" s="85"/>
      <c r="I124" s="85"/>
    </row>
    <row r="125" spans="1:9" x14ac:dyDescent="0.25">
      <c r="A125" s="159">
        <v>3</v>
      </c>
      <c r="B125" s="160"/>
      <c r="C125" s="161"/>
      <c r="D125" s="122" t="s">
        <v>9</v>
      </c>
      <c r="E125" s="85">
        <f>SUM(E126)</f>
        <v>0</v>
      </c>
      <c r="F125" s="85">
        <f>SUM(F126)</f>
        <v>0</v>
      </c>
      <c r="G125" s="85">
        <f>SUM(G126)</f>
        <v>400</v>
      </c>
      <c r="H125" s="85">
        <f t="shared" ref="H125:I125" si="49">SUM(H126)</f>
        <v>400</v>
      </c>
      <c r="I125" s="85">
        <f t="shared" si="49"/>
        <v>400</v>
      </c>
    </row>
    <row r="126" spans="1:9" x14ac:dyDescent="0.25">
      <c r="A126" s="162">
        <v>32</v>
      </c>
      <c r="B126" s="163"/>
      <c r="C126" s="164"/>
      <c r="D126" s="122" t="s">
        <v>21</v>
      </c>
      <c r="E126" s="85">
        <v>0</v>
      </c>
      <c r="F126" s="85">
        <v>0</v>
      </c>
      <c r="G126" s="85">
        <v>400</v>
      </c>
      <c r="H126" s="85">
        <v>400</v>
      </c>
      <c r="I126" s="85">
        <v>400</v>
      </c>
    </row>
    <row r="127" spans="1:9" ht="25.5" x14ac:dyDescent="0.25">
      <c r="A127" s="168" t="s">
        <v>104</v>
      </c>
      <c r="B127" s="169"/>
      <c r="C127" s="170"/>
      <c r="D127" s="33" t="s">
        <v>65</v>
      </c>
      <c r="E127" s="85"/>
      <c r="F127" s="85"/>
      <c r="G127" s="85"/>
      <c r="H127" s="85"/>
      <c r="I127" s="85"/>
    </row>
    <row r="128" spans="1:9" x14ac:dyDescent="0.25">
      <c r="A128" s="159">
        <v>3</v>
      </c>
      <c r="B128" s="160"/>
      <c r="C128" s="161"/>
      <c r="D128" s="34" t="s">
        <v>9</v>
      </c>
      <c r="E128" s="85">
        <f>SUM(E129)</f>
        <v>0</v>
      </c>
      <c r="F128" s="85">
        <f>SUM(F129)</f>
        <v>0</v>
      </c>
      <c r="G128" s="85">
        <f>SUM(G129)</f>
        <v>0</v>
      </c>
      <c r="H128" s="85">
        <f t="shared" ref="H128:I128" si="50">SUM(H129)</f>
        <v>0</v>
      </c>
      <c r="I128" s="85">
        <f t="shared" si="50"/>
        <v>0</v>
      </c>
    </row>
    <row r="129" spans="1:9" x14ac:dyDescent="0.25">
      <c r="A129" s="162">
        <v>32</v>
      </c>
      <c r="B129" s="163"/>
      <c r="C129" s="164"/>
      <c r="D129" s="34" t="s">
        <v>21</v>
      </c>
      <c r="E129" s="85">
        <v>0</v>
      </c>
      <c r="F129" s="85">
        <v>0</v>
      </c>
      <c r="G129" s="85">
        <v>0</v>
      </c>
      <c r="H129" s="85">
        <v>0</v>
      </c>
      <c r="I129" s="85">
        <v>0</v>
      </c>
    </row>
    <row r="130" spans="1:9" x14ac:dyDescent="0.25">
      <c r="A130" s="165" t="s">
        <v>111</v>
      </c>
      <c r="B130" s="166"/>
      <c r="C130" s="167"/>
      <c r="D130" s="32" t="s">
        <v>112</v>
      </c>
      <c r="E130" s="85">
        <f>SUM(E132,E134)</f>
        <v>1600</v>
      </c>
      <c r="F130" s="85">
        <f t="shared" ref="F130:I130" si="51">SUM(F132,F134)</f>
        <v>1600</v>
      </c>
      <c r="G130" s="85">
        <f t="shared" si="51"/>
        <v>1600</v>
      </c>
      <c r="H130" s="85">
        <f t="shared" si="51"/>
        <v>1600</v>
      </c>
      <c r="I130" s="85">
        <f t="shared" si="51"/>
        <v>1600</v>
      </c>
    </row>
    <row r="131" spans="1:9" x14ac:dyDescent="0.25">
      <c r="A131" s="168" t="s">
        <v>113</v>
      </c>
      <c r="B131" s="169"/>
      <c r="C131" s="170"/>
      <c r="D131" s="33" t="s">
        <v>72</v>
      </c>
      <c r="E131" s="85"/>
      <c r="F131" s="85"/>
      <c r="G131" s="85"/>
      <c r="H131" s="85"/>
      <c r="I131" s="85"/>
    </row>
    <row r="132" spans="1:9" x14ac:dyDescent="0.25">
      <c r="A132" s="159">
        <v>3</v>
      </c>
      <c r="B132" s="160"/>
      <c r="C132" s="161"/>
      <c r="D132" s="34" t="s">
        <v>9</v>
      </c>
      <c r="E132" s="85">
        <f>SUM(E133)</f>
        <v>67.5</v>
      </c>
      <c r="F132" s="85">
        <f>SUM(F133)</f>
        <v>1600</v>
      </c>
      <c r="G132" s="85">
        <f>SUM(G133)</f>
        <v>1600</v>
      </c>
      <c r="H132" s="85">
        <f t="shared" ref="H132:I132" si="52">SUM(H133)</f>
        <v>1600</v>
      </c>
      <c r="I132" s="85">
        <f t="shared" si="52"/>
        <v>1600</v>
      </c>
    </row>
    <row r="133" spans="1:9" x14ac:dyDescent="0.25">
      <c r="A133" s="162">
        <v>32</v>
      </c>
      <c r="B133" s="163"/>
      <c r="C133" s="164"/>
      <c r="D133" s="34" t="s">
        <v>21</v>
      </c>
      <c r="E133" s="85">
        <v>67.5</v>
      </c>
      <c r="F133" s="85">
        <v>1600</v>
      </c>
      <c r="G133" s="85">
        <v>1600</v>
      </c>
      <c r="H133" s="85">
        <v>1600</v>
      </c>
      <c r="I133" s="85">
        <v>1600</v>
      </c>
    </row>
    <row r="134" spans="1:9" ht="25.5" x14ac:dyDescent="0.25">
      <c r="A134" s="159">
        <v>4</v>
      </c>
      <c r="B134" s="160"/>
      <c r="C134" s="161"/>
      <c r="D134" s="98" t="s">
        <v>11</v>
      </c>
      <c r="E134" s="85">
        <f>SUM(E135)</f>
        <v>1532.5</v>
      </c>
      <c r="F134" s="85">
        <f>SUM(F135)</f>
        <v>0</v>
      </c>
      <c r="G134" s="85">
        <f>SUM(G135)</f>
        <v>0</v>
      </c>
      <c r="H134" s="85">
        <f t="shared" ref="H134:I134" si="53">SUM(H135)</f>
        <v>0</v>
      </c>
      <c r="I134" s="85">
        <f t="shared" si="53"/>
        <v>0</v>
      </c>
    </row>
    <row r="135" spans="1:9" ht="25.5" x14ac:dyDescent="0.25">
      <c r="A135" s="162">
        <v>42</v>
      </c>
      <c r="B135" s="163"/>
      <c r="C135" s="164"/>
      <c r="D135" s="98" t="s">
        <v>28</v>
      </c>
      <c r="E135" s="85">
        <v>1532.5</v>
      </c>
      <c r="F135" s="85">
        <v>0</v>
      </c>
      <c r="G135" s="85">
        <v>0</v>
      </c>
      <c r="H135" s="85">
        <v>0</v>
      </c>
      <c r="I135" s="85">
        <v>0</v>
      </c>
    </row>
    <row r="136" spans="1:9" ht="25.5" x14ac:dyDescent="0.25">
      <c r="A136" s="165" t="s">
        <v>174</v>
      </c>
      <c r="B136" s="166"/>
      <c r="C136" s="167"/>
      <c r="D136" s="96" t="s">
        <v>96</v>
      </c>
      <c r="E136" s="85">
        <f>SUM(E137,E144,E148,E152,E156)</f>
        <v>1172.33</v>
      </c>
      <c r="F136" s="85">
        <f t="shared" ref="F136:I136" si="54">SUM(F137,F144,F148,F152,F156)</f>
        <v>1515.6399999999999</v>
      </c>
      <c r="G136" s="85">
        <f t="shared" si="54"/>
        <v>1104.25</v>
      </c>
      <c r="H136" s="85">
        <f t="shared" si="54"/>
        <v>504.25</v>
      </c>
      <c r="I136" s="85">
        <f t="shared" si="54"/>
        <v>504.25</v>
      </c>
    </row>
    <row r="137" spans="1:9" ht="25.5" x14ac:dyDescent="0.25">
      <c r="A137" s="165" t="s">
        <v>137</v>
      </c>
      <c r="B137" s="166"/>
      <c r="C137" s="167"/>
      <c r="D137" s="37" t="s">
        <v>138</v>
      </c>
      <c r="E137" s="85">
        <f>SUM(E139,E142)</f>
        <v>380.03</v>
      </c>
      <c r="F137" s="85">
        <f t="shared" ref="F137:I137" si="55">SUM(F139,F142)</f>
        <v>380.03</v>
      </c>
      <c r="G137" s="85">
        <f t="shared" si="55"/>
        <v>405</v>
      </c>
      <c r="H137" s="85">
        <f t="shared" si="55"/>
        <v>405</v>
      </c>
      <c r="I137" s="85">
        <f t="shared" si="55"/>
        <v>405</v>
      </c>
    </row>
    <row r="138" spans="1:9" ht="38.25" x14ac:dyDescent="0.25">
      <c r="A138" s="168" t="s">
        <v>207</v>
      </c>
      <c r="B138" s="169"/>
      <c r="C138" s="170"/>
      <c r="D138" s="121" t="s">
        <v>140</v>
      </c>
      <c r="E138" s="85"/>
      <c r="F138" s="85"/>
      <c r="G138" s="85"/>
      <c r="H138" s="85"/>
      <c r="I138" s="85"/>
    </row>
    <row r="139" spans="1:9" x14ac:dyDescent="0.25">
      <c r="A139" s="159">
        <v>3</v>
      </c>
      <c r="B139" s="160"/>
      <c r="C139" s="161"/>
      <c r="D139" s="122" t="s">
        <v>9</v>
      </c>
      <c r="E139" s="85">
        <f>SUM(E140)</f>
        <v>0</v>
      </c>
      <c r="F139" s="85">
        <f>SUM(F140)</f>
        <v>0</v>
      </c>
      <c r="G139" s="85">
        <f>SUM(G140)</f>
        <v>405</v>
      </c>
      <c r="H139" s="85">
        <f t="shared" ref="H139:I139" si="56">SUM(H140)</f>
        <v>405</v>
      </c>
      <c r="I139" s="85">
        <f t="shared" si="56"/>
        <v>405</v>
      </c>
    </row>
    <row r="140" spans="1:9" x14ac:dyDescent="0.25">
      <c r="A140" s="162">
        <v>38</v>
      </c>
      <c r="B140" s="163"/>
      <c r="C140" s="164"/>
      <c r="D140" s="122" t="s">
        <v>133</v>
      </c>
      <c r="E140" s="85">
        <v>0</v>
      </c>
      <c r="F140" s="85">
        <v>0</v>
      </c>
      <c r="G140" s="85">
        <v>405</v>
      </c>
      <c r="H140" s="85">
        <v>405</v>
      </c>
      <c r="I140" s="85">
        <v>405</v>
      </c>
    </row>
    <row r="141" spans="1:9" ht="38.25" x14ac:dyDescent="0.25">
      <c r="A141" s="168" t="s">
        <v>139</v>
      </c>
      <c r="B141" s="169"/>
      <c r="C141" s="170"/>
      <c r="D141" s="35" t="s">
        <v>140</v>
      </c>
      <c r="E141" s="85"/>
      <c r="F141" s="85"/>
      <c r="G141" s="85"/>
      <c r="H141" s="85"/>
      <c r="I141" s="85"/>
    </row>
    <row r="142" spans="1:9" x14ac:dyDescent="0.25">
      <c r="A142" s="159">
        <v>3</v>
      </c>
      <c r="B142" s="160"/>
      <c r="C142" s="161"/>
      <c r="D142" s="36" t="s">
        <v>9</v>
      </c>
      <c r="E142" s="85">
        <f>SUM(E143)</f>
        <v>380.03</v>
      </c>
      <c r="F142" s="85">
        <f>SUM(F143)</f>
        <v>380.03</v>
      </c>
      <c r="G142" s="85">
        <f>SUM(G143)</f>
        <v>0</v>
      </c>
      <c r="H142" s="85">
        <f t="shared" ref="H142:I142" si="57">SUM(H143)</f>
        <v>0</v>
      </c>
      <c r="I142" s="85">
        <f t="shared" si="57"/>
        <v>0</v>
      </c>
    </row>
    <row r="143" spans="1:9" x14ac:dyDescent="0.25">
      <c r="A143" s="162">
        <v>38</v>
      </c>
      <c r="B143" s="163"/>
      <c r="C143" s="164"/>
      <c r="D143" s="36" t="s">
        <v>133</v>
      </c>
      <c r="E143" s="85">
        <v>380.03</v>
      </c>
      <c r="F143" s="85">
        <v>380.03</v>
      </c>
      <c r="G143" s="85">
        <v>0</v>
      </c>
      <c r="H143" s="85">
        <v>0</v>
      </c>
      <c r="I143" s="85">
        <v>0</v>
      </c>
    </row>
    <row r="144" spans="1:9" ht="25.5" x14ac:dyDescent="0.25">
      <c r="A144" s="165" t="s">
        <v>170</v>
      </c>
      <c r="B144" s="166"/>
      <c r="C144" s="167"/>
      <c r="D144" s="96" t="s">
        <v>171</v>
      </c>
      <c r="E144" s="85">
        <f>SUM(E146)</f>
        <v>792.3</v>
      </c>
      <c r="F144" s="85">
        <f>SUM(F146)</f>
        <v>0</v>
      </c>
      <c r="G144" s="85">
        <f>SUM(G146)</f>
        <v>0</v>
      </c>
      <c r="H144" s="85">
        <f t="shared" ref="H144:I144" si="58">SUM(H146)</f>
        <v>0</v>
      </c>
      <c r="I144" s="85">
        <f t="shared" si="58"/>
        <v>0</v>
      </c>
    </row>
    <row r="145" spans="1:9" x14ac:dyDescent="0.25">
      <c r="A145" s="168" t="s">
        <v>113</v>
      </c>
      <c r="B145" s="169"/>
      <c r="C145" s="170"/>
      <c r="D145" s="97" t="s">
        <v>72</v>
      </c>
      <c r="E145" s="85"/>
      <c r="F145" s="85"/>
      <c r="G145" s="85"/>
      <c r="H145" s="85"/>
      <c r="I145" s="85"/>
    </row>
    <row r="146" spans="1:9" x14ac:dyDescent="0.25">
      <c r="A146" s="159">
        <v>3</v>
      </c>
      <c r="B146" s="160"/>
      <c r="C146" s="161"/>
      <c r="D146" s="98" t="s">
        <v>9</v>
      </c>
      <c r="E146" s="85">
        <f>SUM(E147)</f>
        <v>792.3</v>
      </c>
      <c r="F146" s="85">
        <f>SUM(F147)</f>
        <v>0</v>
      </c>
      <c r="G146" s="85">
        <f>SUM(G147)</f>
        <v>0</v>
      </c>
      <c r="H146" s="85">
        <f t="shared" ref="H146:I146" si="59">SUM(H147)</f>
        <v>0</v>
      </c>
      <c r="I146" s="85">
        <f t="shared" si="59"/>
        <v>0</v>
      </c>
    </row>
    <row r="147" spans="1:9" x14ac:dyDescent="0.25">
      <c r="A147" s="162">
        <v>32</v>
      </c>
      <c r="B147" s="163"/>
      <c r="C147" s="164"/>
      <c r="D147" s="98" t="s">
        <v>21</v>
      </c>
      <c r="E147" s="85">
        <v>792.3</v>
      </c>
      <c r="F147" s="85">
        <v>0</v>
      </c>
      <c r="G147" s="85">
        <v>0</v>
      </c>
      <c r="H147" s="85">
        <v>0</v>
      </c>
      <c r="I147" s="85">
        <v>0</v>
      </c>
    </row>
    <row r="148" spans="1:9" ht="25.5" x14ac:dyDescent="0.25">
      <c r="A148" s="165" t="s">
        <v>175</v>
      </c>
      <c r="B148" s="166"/>
      <c r="C148" s="167"/>
      <c r="D148" s="96" t="s">
        <v>176</v>
      </c>
      <c r="E148" s="85">
        <f>SUM(E150)</f>
        <v>0</v>
      </c>
      <c r="F148" s="85">
        <f>SUM(F150)</f>
        <v>0</v>
      </c>
      <c r="G148" s="85">
        <f>SUM(G150)</f>
        <v>0</v>
      </c>
      <c r="H148" s="85">
        <f t="shared" ref="H148:I148" si="60">SUM(H150)</f>
        <v>0</v>
      </c>
      <c r="I148" s="85">
        <f t="shared" si="60"/>
        <v>0</v>
      </c>
    </row>
    <row r="149" spans="1:9" x14ac:dyDescent="0.25">
      <c r="A149" s="168" t="s">
        <v>113</v>
      </c>
      <c r="B149" s="169"/>
      <c r="C149" s="170"/>
      <c r="D149" s="97" t="s">
        <v>72</v>
      </c>
      <c r="E149" s="85"/>
      <c r="F149" s="85"/>
      <c r="G149" s="85"/>
      <c r="H149" s="85"/>
      <c r="I149" s="85"/>
    </row>
    <row r="150" spans="1:9" x14ac:dyDescent="0.25">
      <c r="A150" s="159">
        <v>3</v>
      </c>
      <c r="B150" s="160"/>
      <c r="C150" s="161"/>
      <c r="D150" s="98" t="s">
        <v>9</v>
      </c>
      <c r="E150" s="85">
        <f>SUM(E151)</f>
        <v>0</v>
      </c>
      <c r="F150" s="85">
        <f>SUM(F151)</f>
        <v>0</v>
      </c>
      <c r="G150" s="85">
        <f>SUM(G151)</f>
        <v>0</v>
      </c>
      <c r="H150" s="85">
        <f t="shared" ref="H150:I150" si="61">SUM(H151)</f>
        <v>0</v>
      </c>
      <c r="I150" s="85">
        <f t="shared" si="61"/>
        <v>0</v>
      </c>
    </row>
    <row r="151" spans="1:9" x14ac:dyDescent="0.25">
      <c r="A151" s="162">
        <v>32</v>
      </c>
      <c r="B151" s="163"/>
      <c r="C151" s="164"/>
      <c r="D151" s="98" t="s">
        <v>21</v>
      </c>
      <c r="E151" s="85">
        <v>0</v>
      </c>
      <c r="F151" s="85">
        <v>0</v>
      </c>
      <c r="G151" s="85">
        <v>0</v>
      </c>
      <c r="H151" s="85">
        <v>0</v>
      </c>
      <c r="I151" s="85">
        <v>0</v>
      </c>
    </row>
    <row r="152" spans="1:9" ht="25.5" x14ac:dyDescent="0.25">
      <c r="A152" s="165" t="s">
        <v>150</v>
      </c>
      <c r="B152" s="166"/>
      <c r="C152" s="167"/>
      <c r="D152" s="94" t="s">
        <v>151</v>
      </c>
      <c r="E152" s="85">
        <f>SUM(E154)</f>
        <v>0</v>
      </c>
      <c r="F152" s="85">
        <f>SUM(F154)</f>
        <v>600</v>
      </c>
      <c r="G152" s="85">
        <f>SUM(G154)</f>
        <v>600</v>
      </c>
      <c r="H152" s="85">
        <f t="shared" ref="H152:I152" si="62">SUM(H154)</f>
        <v>0</v>
      </c>
      <c r="I152" s="85">
        <f t="shared" si="62"/>
        <v>0</v>
      </c>
    </row>
    <row r="153" spans="1:9" x14ac:dyDescent="0.25">
      <c r="A153" s="168" t="s">
        <v>113</v>
      </c>
      <c r="B153" s="169"/>
      <c r="C153" s="170"/>
      <c r="D153" s="92" t="s">
        <v>72</v>
      </c>
      <c r="E153" s="85"/>
      <c r="F153" s="85"/>
      <c r="G153" s="85"/>
      <c r="H153" s="85"/>
      <c r="I153" s="85"/>
    </row>
    <row r="154" spans="1:9" x14ac:dyDescent="0.25">
      <c r="A154" s="159">
        <v>3</v>
      </c>
      <c r="B154" s="160"/>
      <c r="C154" s="161"/>
      <c r="D154" s="93" t="s">
        <v>9</v>
      </c>
      <c r="E154" s="85">
        <f>SUM(E155)</f>
        <v>0</v>
      </c>
      <c r="F154" s="85">
        <f>SUM(F155)</f>
        <v>600</v>
      </c>
      <c r="G154" s="85">
        <f>SUM(G155)</f>
        <v>600</v>
      </c>
      <c r="H154" s="85">
        <f t="shared" ref="H154:I154" si="63">SUM(H155)</f>
        <v>0</v>
      </c>
      <c r="I154" s="85">
        <f t="shared" si="63"/>
        <v>0</v>
      </c>
    </row>
    <row r="155" spans="1:9" x14ac:dyDescent="0.25">
      <c r="A155" s="162">
        <v>32</v>
      </c>
      <c r="B155" s="163"/>
      <c r="C155" s="164"/>
      <c r="D155" s="93" t="s">
        <v>21</v>
      </c>
      <c r="E155" s="85">
        <v>0</v>
      </c>
      <c r="F155" s="85">
        <v>600</v>
      </c>
      <c r="G155" s="85">
        <v>600</v>
      </c>
      <c r="H155" s="85">
        <v>0</v>
      </c>
      <c r="I155" s="85">
        <v>0</v>
      </c>
    </row>
    <row r="156" spans="1:9" ht="38.25" x14ac:dyDescent="0.25">
      <c r="A156" s="165" t="s">
        <v>177</v>
      </c>
      <c r="B156" s="166"/>
      <c r="C156" s="167"/>
      <c r="D156" s="96" t="s">
        <v>178</v>
      </c>
      <c r="E156" s="85">
        <f>SUM(E158)</f>
        <v>0</v>
      </c>
      <c r="F156" s="85">
        <f>SUM(F158)</f>
        <v>535.61</v>
      </c>
      <c r="G156" s="85">
        <f>SUM(G158)</f>
        <v>99.25</v>
      </c>
      <c r="H156" s="85">
        <f t="shared" ref="H156:I156" si="64">SUM(H158)</f>
        <v>99.25</v>
      </c>
      <c r="I156" s="85">
        <f t="shared" si="64"/>
        <v>99.25</v>
      </c>
    </row>
    <row r="157" spans="1:9" x14ac:dyDescent="0.25">
      <c r="A157" s="168" t="s">
        <v>113</v>
      </c>
      <c r="B157" s="169"/>
      <c r="C157" s="170"/>
      <c r="D157" s="97" t="s">
        <v>72</v>
      </c>
      <c r="E157" s="85"/>
      <c r="F157" s="85"/>
      <c r="G157" s="85"/>
      <c r="H157" s="85"/>
      <c r="I157" s="85"/>
    </row>
    <row r="158" spans="1:9" x14ac:dyDescent="0.25">
      <c r="A158" s="159">
        <v>3</v>
      </c>
      <c r="B158" s="160"/>
      <c r="C158" s="161"/>
      <c r="D158" s="98" t="s">
        <v>9</v>
      </c>
      <c r="E158" s="85">
        <f>SUM(E159)</f>
        <v>0</v>
      </c>
      <c r="F158" s="85">
        <f>SUM(F159)</f>
        <v>535.61</v>
      </c>
      <c r="G158" s="85">
        <f>SUM(G159)</f>
        <v>99.25</v>
      </c>
      <c r="H158" s="85">
        <f t="shared" ref="H158:I158" si="65">SUM(H159)</f>
        <v>99.25</v>
      </c>
      <c r="I158" s="85">
        <f t="shared" si="65"/>
        <v>99.25</v>
      </c>
    </row>
    <row r="159" spans="1:9" x14ac:dyDescent="0.25">
      <c r="A159" s="162">
        <v>32</v>
      </c>
      <c r="B159" s="163"/>
      <c r="C159" s="164"/>
      <c r="D159" s="98" t="s">
        <v>21</v>
      </c>
      <c r="E159" s="85">
        <v>0</v>
      </c>
      <c r="F159" s="85">
        <v>535.61</v>
      </c>
      <c r="G159" s="85">
        <v>99.25</v>
      </c>
      <c r="H159" s="85">
        <v>99.25</v>
      </c>
      <c r="I159" s="85">
        <v>99.25</v>
      </c>
    </row>
    <row r="160" spans="1:9" ht="25.5" x14ac:dyDescent="0.25">
      <c r="A160" s="165" t="s">
        <v>114</v>
      </c>
      <c r="B160" s="166"/>
      <c r="C160" s="167"/>
      <c r="D160" s="32" t="s">
        <v>115</v>
      </c>
      <c r="E160" s="85">
        <f>SUM(E161,E165)</f>
        <v>3695</v>
      </c>
      <c r="F160" s="85">
        <f t="shared" ref="F160:I160" si="66">SUM(F161,F165)</f>
        <v>2500</v>
      </c>
      <c r="G160" s="85">
        <f t="shared" si="66"/>
        <v>5000</v>
      </c>
      <c r="H160" s="85">
        <f t="shared" si="66"/>
        <v>0</v>
      </c>
      <c r="I160" s="85">
        <f t="shared" si="66"/>
        <v>0</v>
      </c>
    </row>
    <row r="161" spans="1:9" ht="25.5" x14ac:dyDescent="0.25">
      <c r="A161" s="165" t="s">
        <v>116</v>
      </c>
      <c r="B161" s="166"/>
      <c r="C161" s="167"/>
      <c r="D161" s="32" t="s">
        <v>117</v>
      </c>
      <c r="E161" s="85">
        <f>SUM(E163)</f>
        <v>3695</v>
      </c>
      <c r="F161" s="85">
        <f>SUM(F163)</f>
        <v>2500</v>
      </c>
      <c r="G161" s="85">
        <f>SUM(G163)</f>
        <v>5000</v>
      </c>
      <c r="H161" s="85">
        <f t="shared" ref="H161:I161" si="67">SUM(H163)</f>
        <v>0</v>
      </c>
      <c r="I161" s="85">
        <f t="shared" si="67"/>
        <v>0</v>
      </c>
    </row>
    <row r="162" spans="1:9" ht="25.5" x14ac:dyDescent="0.25">
      <c r="A162" s="168" t="s">
        <v>83</v>
      </c>
      <c r="B162" s="169"/>
      <c r="C162" s="170"/>
      <c r="D162" s="33" t="s">
        <v>73</v>
      </c>
      <c r="E162" s="85"/>
      <c r="F162" s="85"/>
      <c r="G162" s="85"/>
      <c r="H162" s="85"/>
      <c r="I162" s="85"/>
    </row>
    <row r="163" spans="1:9" x14ac:dyDescent="0.25">
      <c r="A163" s="159">
        <v>3</v>
      </c>
      <c r="B163" s="160"/>
      <c r="C163" s="161"/>
      <c r="D163" s="34" t="s">
        <v>9</v>
      </c>
      <c r="E163" s="85">
        <f>SUM(E164)</f>
        <v>3695</v>
      </c>
      <c r="F163" s="85">
        <f>SUM(F164)</f>
        <v>2500</v>
      </c>
      <c r="G163" s="85">
        <f>SUM(G164)</f>
        <v>5000</v>
      </c>
      <c r="H163" s="85">
        <f t="shared" ref="H163:I163" si="68">SUM(H164)</f>
        <v>0</v>
      </c>
      <c r="I163" s="85">
        <f t="shared" si="68"/>
        <v>0</v>
      </c>
    </row>
    <row r="164" spans="1:9" x14ac:dyDescent="0.25">
      <c r="A164" s="162">
        <v>32</v>
      </c>
      <c r="B164" s="163"/>
      <c r="C164" s="164"/>
      <c r="D164" s="34" t="s">
        <v>21</v>
      </c>
      <c r="E164" s="85">
        <v>3695</v>
      </c>
      <c r="F164" s="85">
        <v>2500</v>
      </c>
      <c r="G164" s="85">
        <v>5000</v>
      </c>
      <c r="H164" s="85">
        <v>0</v>
      </c>
      <c r="I164" s="85">
        <v>0</v>
      </c>
    </row>
    <row r="165" spans="1:9" ht="25.5" x14ac:dyDescent="0.25">
      <c r="A165" s="165" t="s">
        <v>179</v>
      </c>
      <c r="B165" s="166"/>
      <c r="C165" s="167"/>
      <c r="D165" s="96" t="s">
        <v>180</v>
      </c>
      <c r="E165" s="85">
        <f>SUM(E167)</f>
        <v>0</v>
      </c>
      <c r="F165" s="85">
        <f>SUM(F167)</f>
        <v>0</v>
      </c>
      <c r="G165" s="85">
        <f>SUM(G167)</f>
        <v>0</v>
      </c>
      <c r="H165" s="85">
        <f t="shared" ref="H165:I165" si="69">SUM(H167)</f>
        <v>0</v>
      </c>
      <c r="I165" s="85">
        <f t="shared" si="69"/>
        <v>0</v>
      </c>
    </row>
    <row r="166" spans="1:9" x14ac:dyDescent="0.25">
      <c r="A166" s="168" t="s">
        <v>113</v>
      </c>
      <c r="B166" s="169"/>
      <c r="C166" s="170"/>
      <c r="D166" s="97" t="s">
        <v>72</v>
      </c>
      <c r="E166" s="85"/>
      <c r="F166" s="85"/>
      <c r="G166" s="85"/>
      <c r="H166" s="85"/>
      <c r="I166" s="85"/>
    </row>
    <row r="167" spans="1:9" x14ac:dyDescent="0.25">
      <c r="A167" s="159">
        <v>3</v>
      </c>
      <c r="B167" s="160"/>
      <c r="C167" s="161"/>
      <c r="D167" s="98" t="s">
        <v>9</v>
      </c>
      <c r="E167" s="85">
        <f>SUM(E168)</f>
        <v>0</v>
      </c>
      <c r="F167" s="85">
        <f>SUM(F168)</f>
        <v>0</v>
      </c>
      <c r="G167" s="85">
        <f>SUM(G168)</f>
        <v>0</v>
      </c>
      <c r="H167" s="85">
        <f t="shared" ref="H167:I167" si="70">SUM(H168)</f>
        <v>0</v>
      </c>
      <c r="I167" s="85">
        <f t="shared" si="70"/>
        <v>0</v>
      </c>
    </row>
    <row r="168" spans="1:9" x14ac:dyDescent="0.25">
      <c r="A168" s="162">
        <v>32</v>
      </c>
      <c r="B168" s="163"/>
      <c r="C168" s="164"/>
      <c r="D168" s="98" t="s">
        <v>21</v>
      </c>
      <c r="E168" s="85">
        <v>0</v>
      </c>
      <c r="F168" s="85">
        <v>0</v>
      </c>
      <c r="G168" s="85">
        <v>0</v>
      </c>
      <c r="H168" s="85">
        <v>0</v>
      </c>
      <c r="I168" s="85">
        <v>0</v>
      </c>
    </row>
    <row r="169" spans="1:9" ht="25.5" x14ac:dyDescent="0.25">
      <c r="A169" s="165" t="s">
        <v>155</v>
      </c>
      <c r="B169" s="166"/>
      <c r="C169" s="167"/>
      <c r="D169" s="96" t="s">
        <v>156</v>
      </c>
      <c r="E169" s="85">
        <f>SUM(E170,E177)</f>
        <v>5625</v>
      </c>
      <c r="F169" s="85">
        <f t="shared" ref="F169:I169" si="71">SUM(F170,F177)</f>
        <v>10000</v>
      </c>
      <c r="G169" s="85">
        <f t="shared" si="71"/>
        <v>25000</v>
      </c>
      <c r="H169" s="85">
        <f t="shared" si="71"/>
        <v>0</v>
      </c>
      <c r="I169" s="85">
        <f t="shared" si="71"/>
        <v>0</v>
      </c>
    </row>
    <row r="170" spans="1:9" ht="25.5" x14ac:dyDescent="0.25">
      <c r="A170" s="165" t="s">
        <v>157</v>
      </c>
      <c r="B170" s="166"/>
      <c r="C170" s="167"/>
      <c r="D170" s="96" t="s">
        <v>158</v>
      </c>
      <c r="E170" s="85">
        <f>SUM(E172,E175)</f>
        <v>0</v>
      </c>
      <c r="F170" s="85">
        <f t="shared" ref="F170:I170" si="72">SUM(F172,F175)</f>
        <v>0</v>
      </c>
      <c r="G170" s="85">
        <f t="shared" si="72"/>
        <v>0</v>
      </c>
      <c r="H170" s="85">
        <f t="shared" si="72"/>
        <v>0</v>
      </c>
      <c r="I170" s="85">
        <f t="shared" si="72"/>
        <v>0</v>
      </c>
    </row>
    <row r="171" spans="1:9" ht="25.5" x14ac:dyDescent="0.25">
      <c r="A171" s="168" t="s">
        <v>159</v>
      </c>
      <c r="B171" s="169"/>
      <c r="C171" s="170"/>
      <c r="D171" s="97" t="s">
        <v>160</v>
      </c>
      <c r="E171" s="85"/>
      <c r="F171" s="85"/>
      <c r="G171" s="85"/>
      <c r="H171" s="85"/>
      <c r="I171" s="85"/>
    </row>
    <row r="172" spans="1:9" ht="25.5" x14ac:dyDescent="0.25">
      <c r="A172" s="159">
        <v>4</v>
      </c>
      <c r="B172" s="160"/>
      <c r="C172" s="161"/>
      <c r="D172" s="98" t="s">
        <v>11</v>
      </c>
      <c r="E172" s="85">
        <f>SUM(E173)</f>
        <v>0</v>
      </c>
      <c r="F172" s="85">
        <f>SUM(F173)</f>
        <v>0</v>
      </c>
      <c r="G172" s="85">
        <f>SUM(G173)</f>
        <v>0</v>
      </c>
      <c r="H172" s="85">
        <f t="shared" ref="H172:I172" si="73">SUM(H173)</f>
        <v>0</v>
      </c>
      <c r="I172" s="85">
        <f t="shared" si="73"/>
        <v>0</v>
      </c>
    </row>
    <row r="173" spans="1:9" ht="25.5" x14ac:dyDescent="0.25">
      <c r="A173" s="162">
        <v>41</v>
      </c>
      <c r="B173" s="163"/>
      <c r="C173" s="164"/>
      <c r="D173" s="98" t="s">
        <v>12</v>
      </c>
      <c r="E173" s="85">
        <v>0</v>
      </c>
      <c r="F173" s="85">
        <v>0</v>
      </c>
      <c r="G173" s="85">
        <v>0</v>
      </c>
      <c r="H173" s="85">
        <v>0</v>
      </c>
      <c r="I173" s="85">
        <v>0</v>
      </c>
    </row>
    <row r="174" spans="1:9" ht="25.5" x14ac:dyDescent="0.25">
      <c r="A174" s="168" t="s">
        <v>181</v>
      </c>
      <c r="B174" s="169"/>
      <c r="C174" s="170"/>
      <c r="D174" s="97" t="s">
        <v>182</v>
      </c>
      <c r="E174" s="85"/>
      <c r="F174" s="85"/>
      <c r="G174" s="85"/>
      <c r="H174" s="85"/>
      <c r="I174" s="85"/>
    </row>
    <row r="175" spans="1:9" ht="25.5" x14ac:dyDescent="0.25">
      <c r="A175" s="159">
        <v>4</v>
      </c>
      <c r="B175" s="160"/>
      <c r="C175" s="161"/>
      <c r="D175" s="98" t="s">
        <v>11</v>
      </c>
      <c r="E175" s="85">
        <f>SUM(E176)</f>
        <v>0</v>
      </c>
      <c r="F175" s="85">
        <f>SUM(F176)</f>
        <v>0</v>
      </c>
      <c r="G175" s="85">
        <f>SUM(G176)</f>
        <v>0</v>
      </c>
      <c r="H175" s="85">
        <f t="shared" ref="H175:I175" si="74">SUM(H176)</f>
        <v>0</v>
      </c>
      <c r="I175" s="85">
        <f t="shared" si="74"/>
        <v>0</v>
      </c>
    </row>
    <row r="176" spans="1:9" ht="25.5" x14ac:dyDescent="0.25">
      <c r="A176" s="162">
        <v>41</v>
      </c>
      <c r="B176" s="163"/>
      <c r="C176" s="164"/>
      <c r="D176" s="98" t="s">
        <v>12</v>
      </c>
      <c r="E176" s="85">
        <v>0</v>
      </c>
      <c r="F176" s="85">
        <v>0</v>
      </c>
      <c r="G176" s="85">
        <v>0</v>
      </c>
      <c r="H176" s="85">
        <v>0</v>
      </c>
      <c r="I176" s="85">
        <v>0</v>
      </c>
    </row>
    <row r="177" spans="1:9" ht="27" customHeight="1" x14ac:dyDescent="0.25">
      <c r="A177" s="165" t="s">
        <v>172</v>
      </c>
      <c r="B177" s="166"/>
      <c r="C177" s="167"/>
      <c r="D177" s="96" t="s">
        <v>173</v>
      </c>
      <c r="E177" s="85">
        <f>SUM(E179,E182)</f>
        <v>5625</v>
      </c>
      <c r="F177" s="85">
        <f t="shared" ref="F177:I177" si="75">SUM(F179,F182)</f>
        <v>10000</v>
      </c>
      <c r="G177" s="85">
        <f t="shared" si="75"/>
        <v>25000</v>
      </c>
      <c r="H177" s="85">
        <f t="shared" si="75"/>
        <v>0</v>
      </c>
      <c r="I177" s="85">
        <f t="shared" si="75"/>
        <v>0</v>
      </c>
    </row>
    <row r="178" spans="1:9" ht="25.5" x14ac:dyDescent="0.25">
      <c r="A178" s="168" t="s">
        <v>159</v>
      </c>
      <c r="B178" s="169"/>
      <c r="C178" s="170"/>
      <c r="D178" s="97" t="s">
        <v>160</v>
      </c>
      <c r="E178" s="85"/>
      <c r="F178" s="85"/>
      <c r="G178" s="85"/>
      <c r="H178" s="85"/>
      <c r="I178" s="85"/>
    </row>
    <row r="179" spans="1:9" ht="25.5" x14ac:dyDescent="0.25">
      <c r="A179" s="159">
        <v>4</v>
      </c>
      <c r="B179" s="160"/>
      <c r="C179" s="161"/>
      <c r="D179" s="98" t="s">
        <v>11</v>
      </c>
      <c r="E179" s="85">
        <f>SUM(E180)</f>
        <v>5625</v>
      </c>
      <c r="F179" s="85">
        <f>SUM(F180)</f>
        <v>10000</v>
      </c>
      <c r="G179" s="85">
        <f>SUM(G180)</f>
        <v>0</v>
      </c>
      <c r="H179" s="85">
        <f t="shared" ref="H179:I179" si="76">SUM(H180)</f>
        <v>0</v>
      </c>
      <c r="I179" s="85">
        <f t="shared" si="76"/>
        <v>0</v>
      </c>
    </row>
    <row r="180" spans="1:9" ht="25.5" x14ac:dyDescent="0.25">
      <c r="A180" s="162">
        <v>45</v>
      </c>
      <c r="B180" s="163"/>
      <c r="C180" s="164"/>
      <c r="D180" s="98" t="s">
        <v>164</v>
      </c>
      <c r="E180" s="85">
        <v>5625</v>
      </c>
      <c r="F180" s="85">
        <v>10000</v>
      </c>
      <c r="G180" s="85">
        <v>0</v>
      </c>
      <c r="H180" s="85">
        <v>0</v>
      </c>
      <c r="I180" s="85">
        <v>0</v>
      </c>
    </row>
    <row r="181" spans="1:9" ht="25.5" x14ac:dyDescent="0.25">
      <c r="A181" s="168" t="s">
        <v>159</v>
      </c>
      <c r="B181" s="169"/>
      <c r="C181" s="170"/>
      <c r="D181" s="127" t="s">
        <v>160</v>
      </c>
      <c r="E181" s="85"/>
      <c r="F181" s="85"/>
      <c r="G181" s="85"/>
      <c r="H181" s="85"/>
      <c r="I181" s="85"/>
    </row>
    <row r="182" spans="1:9" ht="25.5" x14ac:dyDescent="0.25">
      <c r="A182" s="159">
        <v>4</v>
      </c>
      <c r="B182" s="160"/>
      <c r="C182" s="161"/>
      <c r="D182" s="128" t="s">
        <v>11</v>
      </c>
      <c r="E182" s="85">
        <f>SUM(E183)</f>
        <v>0</v>
      </c>
      <c r="F182" s="85">
        <f>SUM(F183)</f>
        <v>0</v>
      </c>
      <c r="G182" s="85">
        <f>SUM(G183)</f>
        <v>25000</v>
      </c>
      <c r="H182" s="85">
        <f t="shared" ref="H182:I182" si="77">SUM(H183)</f>
        <v>0</v>
      </c>
      <c r="I182" s="85">
        <f t="shared" si="77"/>
        <v>0</v>
      </c>
    </row>
    <row r="183" spans="1:9" ht="25.5" x14ac:dyDescent="0.25">
      <c r="A183" s="162">
        <v>45</v>
      </c>
      <c r="B183" s="163"/>
      <c r="C183" s="164"/>
      <c r="D183" s="128" t="s">
        <v>164</v>
      </c>
      <c r="E183" s="85">
        <v>0</v>
      </c>
      <c r="F183" s="85">
        <v>0</v>
      </c>
      <c r="G183" s="85">
        <v>25000</v>
      </c>
      <c r="H183" s="85">
        <v>0</v>
      </c>
      <c r="I183" s="85">
        <v>0</v>
      </c>
    </row>
    <row r="184" spans="1:9" ht="25.5" x14ac:dyDescent="0.25">
      <c r="A184" s="165" t="s">
        <v>118</v>
      </c>
      <c r="B184" s="166"/>
      <c r="C184" s="167"/>
      <c r="D184" s="32" t="s">
        <v>119</v>
      </c>
      <c r="E184" s="85">
        <f>SUM(E185,E201,E223)</f>
        <v>9102.99</v>
      </c>
      <c r="F184" s="85">
        <f>SUM(F185,F201,F223)</f>
        <v>3849.62</v>
      </c>
      <c r="G184" s="85">
        <f>SUM(G185,G201,G223)</f>
        <v>8455</v>
      </c>
      <c r="H184" s="85">
        <f>SUM(H185,H201,H223)</f>
        <v>8055</v>
      </c>
      <c r="I184" s="85">
        <f>SUM(I185,I201,I223)</f>
        <v>8055</v>
      </c>
    </row>
    <row r="185" spans="1:9" ht="25.5" x14ac:dyDescent="0.25">
      <c r="A185" s="165" t="s">
        <v>120</v>
      </c>
      <c r="B185" s="166"/>
      <c r="C185" s="167"/>
      <c r="D185" s="32" t="s">
        <v>121</v>
      </c>
      <c r="E185" s="85">
        <f>SUM(E187,E190,E193,E196,E199)</f>
        <v>8016.39</v>
      </c>
      <c r="F185" s="85">
        <f t="shared" ref="F185:I185" si="78">SUM(F187,F190,F193,F196,F199)</f>
        <v>2425.1999999999998</v>
      </c>
      <c r="G185" s="85">
        <f t="shared" si="78"/>
        <v>7000</v>
      </c>
      <c r="H185" s="85">
        <f t="shared" si="78"/>
        <v>7000</v>
      </c>
      <c r="I185" s="85">
        <f t="shared" si="78"/>
        <v>7000</v>
      </c>
    </row>
    <row r="186" spans="1:9" ht="25.5" x14ac:dyDescent="0.25">
      <c r="A186" s="168" t="s">
        <v>89</v>
      </c>
      <c r="B186" s="169"/>
      <c r="C186" s="170"/>
      <c r="D186" s="121" t="s">
        <v>70</v>
      </c>
      <c r="E186" s="85"/>
      <c r="F186" s="85"/>
      <c r="G186" s="85"/>
      <c r="H186" s="85"/>
      <c r="I186" s="85"/>
    </row>
    <row r="187" spans="1:9" ht="25.5" x14ac:dyDescent="0.25">
      <c r="A187" s="159">
        <v>4</v>
      </c>
      <c r="B187" s="160"/>
      <c r="C187" s="161"/>
      <c r="D187" s="122" t="s">
        <v>11</v>
      </c>
      <c r="E187" s="85">
        <f>SUM(E188)</f>
        <v>0</v>
      </c>
      <c r="F187" s="85">
        <f>SUM(F188)</f>
        <v>0</v>
      </c>
      <c r="G187" s="85">
        <f>SUM(G188)</f>
        <v>7000</v>
      </c>
      <c r="H187" s="85">
        <f t="shared" ref="H187:I187" si="79">SUM(H188)</f>
        <v>7000</v>
      </c>
      <c r="I187" s="85">
        <f t="shared" si="79"/>
        <v>7000</v>
      </c>
    </row>
    <row r="188" spans="1:9" ht="25.5" x14ac:dyDescent="0.25">
      <c r="A188" s="162">
        <v>42</v>
      </c>
      <c r="B188" s="163"/>
      <c r="C188" s="164"/>
      <c r="D188" s="122" t="s">
        <v>28</v>
      </c>
      <c r="E188" s="85">
        <v>0</v>
      </c>
      <c r="F188" s="85">
        <v>0</v>
      </c>
      <c r="G188" s="85">
        <v>7000</v>
      </c>
      <c r="H188" s="85">
        <v>7000</v>
      </c>
      <c r="I188" s="85">
        <v>7000</v>
      </c>
    </row>
    <row r="189" spans="1:9" ht="25.5" x14ac:dyDescent="0.25">
      <c r="A189" s="168" t="s">
        <v>89</v>
      </c>
      <c r="B189" s="169"/>
      <c r="C189" s="170"/>
      <c r="D189" s="33" t="s">
        <v>70</v>
      </c>
      <c r="E189" s="85"/>
      <c r="F189" s="85"/>
      <c r="G189" s="85"/>
      <c r="H189" s="85"/>
      <c r="I189" s="85"/>
    </row>
    <row r="190" spans="1:9" ht="25.5" x14ac:dyDescent="0.25">
      <c r="A190" s="159">
        <v>4</v>
      </c>
      <c r="B190" s="160"/>
      <c r="C190" s="161"/>
      <c r="D190" s="34" t="s">
        <v>11</v>
      </c>
      <c r="E190" s="85">
        <f>SUM(E191)</f>
        <v>7517.39</v>
      </c>
      <c r="F190" s="85">
        <f>SUM(F191)</f>
        <v>2425.1999999999998</v>
      </c>
      <c r="G190" s="85">
        <f>SUM(G191)</f>
        <v>0</v>
      </c>
      <c r="H190" s="85">
        <f t="shared" ref="H190:I190" si="80">SUM(H191)</f>
        <v>0</v>
      </c>
      <c r="I190" s="85">
        <f t="shared" si="80"/>
        <v>0</v>
      </c>
    </row>
    <row r="191" spans="1:9" ht="25.5" x14ac:dyDescent="0.25">
      <c r="A191" s="162">
        <v>42</v>
      </c>
      <c r="B191" s="163"/>
      <c r="C191" s="164"/>
      <c r="D191" s="34" t="s">
        <v>28</v>
      </c>
      <c r="E191" s="85">
        <v>7517.39</v>
      </c>
      <c r="F191" s="85">
        <v>2425.1999999999998</v>
      </c>
      <c r="G191" s="85">
        <v>0</v>
      </c>
      <c r="H191" s="85">
        <v>0</v>
      </c>
      <c r="I191" s="85">
        <v>0</v>
      </c>
    </row>
    <row r="192" spans="1:9" ht="25.5" x14ac:dyDescent="0.25">
      <c r="A192" s="168" t="s">
        <v>159</v>
      </c>
      <c r="B192" s="169"/>
      <c r="C192" s="170"/>
      <c r="D192" s="97" t="s">
        <v>160</v>
      </c>
      <c r="E192" s="85"/>
      <c r="F192" s="85"/>
      <c r="G192" s="85"/>
      <c r="H192" s="85"/>
      <c r="I192" s="85"/>
    </row>
    <row r="193" spans="1:9" ht="25.5" x14ac:dyDescent="0.25">
      <c r="A193" s="159">
        <v>4</v>
      </c>
      <c r="B193" s="160"/>
      <c r="C193" s="161"/>
      <c r="D193" s="98" t="s">
        <v>11</v>
      </c>
      <c r="E193" s="85">
        <f>SUM(E194)</f>
        <v>0</v>
      </c>
      <c r="F193" s="85">
        <f>SUM(F194)</f>
        <v>0</v>
      </c>
      <c r="G193" s="85">
        <f>SUM(G194)</f>
        <v>0</v>
      </c>
      <c r="H193" s="85">
        <f t="shared" ref="H193:I193" si="81">SUM(H194)</f>
        <v>0</v>
      </c>
      <c r="I193" s="85">
        <f t="shared" si="81"/>
        <v>0</v>
      </c>
    </row>
    <row r="194" spans="1:9" ht="25.5" x14ac:dyDescent="0.25">
      <c r="A194" s="162">
        <v>42</v>
      </c>
      <c r="B194" s="163"/>
      <c r="C194" s="164"/>
      <c r="D194" s="98" t="s">
        <v>28</v>
      </c>
      <c r="E194" s="85">
        <v>0</v>
      </c>
      <c r="F194" s="85">
        <v>0</v>
      </c>
      <c r="G194" s="85">
        <v>0</v>
      </c>
      <c r="H194" s="85">
        <v>0</v>
      </c>
      <c r="I194" s="85">
        <v>0</v>
      </c>
    </row>
    <row r="195" spans="1:9" x14ac:dyDescent="0.25">
      <c r="A195" s="168" t="s">
        <v>203</v>
      </c>
      <c r="B195" s="169"/>
      <c r="C195" s="170"/>
      <c r="D195" s="121" t="s">
        <v>91</v>
      </c>
      <c r="E195" s="85"/>
      <c r="F195" s="85"/>
      <c r="G195" s="85"/>
      <c r="H195" s="85"/>
      <c r="I195" s="85"/>
    </row>
    <row r="196" spans="1:9" ht="25.5" x14ac:dyDescent="0.25">
      <c r="A196" s="159">
        <v>4</v>
      </c>
      <c r="B196" s="160"/>
      <c r="C196" s="161"/>
      <c r="D196" s="122" t="s">
        <v>11</v>
      </c>
      <c r="E196" s="85">
        <f>SUM(E197)</f>
        <v>0</v>
      </c>
      <c r="F196" s="85">
        <f>SUM(F197)</f>
        <v>0</v>
      </c>
      <c r="G196" s="85">
        <f>SUM(G197)</f>
        <v>0</v>
      </c>
      <c r="H196" s="85">
        <f t="shared" ref="H196:I196" si="82">SUM(H197)</f>
        <v>0</v>
      </c>
      <c r="I196" s="85">
        <f t="shared" si="82"/>
        <v>0</v>
      </c>
    </row>
    <row r="197" spans="1:9" ht="25.5" x14ac:dyDescent="0.25">
      <c r="A197" s="162">
        <v>42</v>
      </c>
      <c r="B197" s="163"/>
      <c r="C197" s="164"/>
      <c r="D197" s="122" t="s">
        <v>28</v>
      </c>
      <c r="E197" s="85">
        <v>0</v>
      </c>
      <c r="F197" s="85">
        <v>0</v>
      </c>
      <c r="G197" s="85">
        <v>0</v>
      </c>
      <c r="H197" s="85">
        <v>0</v>
      </c>
      <c r="I197" s="85">
        <v>0</v>
      </c>
    </row>
    <row r="198" spans="1:9" x14ac:dyDescent="0.25">
      <c r="A198" s="168" t="s">
        <v>90</v>
      </c>
      <c r="B198" s="169"/>
      <c r="C198" s="170"/>
      <c r="D198" s="97" t="s">
        <v>91</v>
      </c>
      <c r="E198" s="85"/>
      <c r="F198" s="85"/>
      <c r="G198" s="85"/>
      <c r="H198" s="85"/>
      <c r="I198" s="85"/>
    </row>
    <row r="199" spans="1:9" ht="25.5" x14ac:dyDescent="0.25">
      <c r="A199" s="159">
        <v>4</v>
      </c>
      <c r="B199" s="160"/>
      <c r="C199" s="161"/>
      <c r="D199" s="98" t="s">
        <v>11</v>
      </c>
      <c r="E199" s="85">
        <f>SUM(E200)</f>
        <v>499</v>
      </c>
      <c r="F199" s="85">
        <f>SUM(F200)</f>
        <v>0</v>
      </c>
      <c r="G199" s="85">
        <f>SUM(G200)</f>
        <v>0</v>
      </c>
      <c r="H199" s="85">
        <f t="shared" ref="H199:I199" si="83">SUM(H200)</f>
        <v>0</v>
      </c>
      <c r="I199" s="85">
        <f t="shared" si="83"/>
        <v>0</v>
      </c>
    </row>
    <row r="200" spans="1:9" ht="25.5" x14ac:dyDescent="0.25">
      <c r="A200" s="162">
        <v>42</v>
      </c>
      <c r="B200" s="163"/>
      <c r="C200" s="164"/>
      <c r="D200" s="98" t="s">
        <v>28</v>
      </c>
      <c r="E200" s="85">
        <v>499</v>
      </c>
      <c r="F200" s="85">
        <v>0</v>
      </c>
      <c r="G200" s="85">
        <v>0</v>
      </c>
      <c r="H200" s="85">
        <v>0</v>
      </c>
      <c r="I200" s="85">
        <v>0</v>
      </c>
    </row>
    <row r="201" spans="1:9" x14ac:dyDescent="0.25">
      <c r="A201" s="165" t="s">
        <v>122</v>
      </c>
      <c r="B201" s="166"/>
      <c r="C201" s="167"/>
      <c r="D201" s="32" t="s">
        <v>123</v>
      </c>
      <c r="E201" s="85">
        <f>SUM(E203,E206,E209,E212,E215,E218,E221)</f>
        <v>1086.5999999999999</v>
      </c>
      <c r="F201" s="85">
        <f t="shared" ref="F201:I201" si="84">SUM(F203,F206,F209,F212,F215,F218,F221)</f>
        <v>1424.42</v>
      </c>
      <c r="G201" s="85">
        <f t="shared" si="84"/>
        <v>1455</v>
      </c>
      <c r="H201" s="85">
        <f t="shared" si="84"/>
        <v>1055</v>
      </c>
      <c r="I201" s="85">
        <f t="shared" si="84"/>
        <v>1055</v>
      </c>
    </row>
    <row r="202" spans="1:9" ht="15" customHeight="1" x14ac:dyDescent="0.25">
      <c r="A202" s="168" t="s">
        <v>113</v>
      </c>
      <c r="B202" s="169"/>
      <c r="C202" s="170"/>
      <c r="D202" s="90" t="s">
        <v>72</v>
      </c>
      <c r="E202" s="85"/>
      <c r="F202" s="85"/>
      <c r="G202" s="85"/>
      <c r="H202" s="85"/>
      <c r="I202" s="85"/>
    </row>
    <row r="203" spans="1:9" ht="25.5" x14ac:dyDescent="0.25">
      <c r="A203" s="159">
        <v>4</v>
      </c>
      <c r="B203" s="160"/>
      <c r="C203" s="161"/>
      <c r="D203" s="91" t="s">
        <v>11</v>
      </c>
      <c r="E203" s="85">
        <f>SUM(E204)</f>
        <v>330</v>
      </c>
      <c r="F203" s="85">
        <f>SUM(F204)</f>
        <v>330</v>
      </c>
      <c r="G203" s="85">
        <f>SUM(G204)</f>
        <v>330</v>
      </c>
      <c r="H203" s="85">
        <f t="shared" ref="H203:I203" si="85">SUM(H204)</f>
        <v>330</v>
      </c>
      <c r="I203" s="85">
        <f t="shared" si="85"/>
        <v>330</v>
      </c>
    </row>
    <row r="204" spans="1:9" ht="25.5" x14ac:dyDescent="0.25">
      <c r="A204" s="162">
        <v>42</v>
      </c>
      <c r="B204" s="163"/>
      <c r="C204" s="164"/>
      <c r="D204" s="91" t="s">
        <v>28</v>
      </c>
      <c r="E204" s="85">
        <v>330</v>
      </c>
      <c r="F204" s="85">
        <v>330</v>
      </c>
      <c r="G204" s="85">
        <v>330</v>
      </c>
      <c r="H204" s="85">
        <v>330</v>
      </c>
      <c r="I204" s="85">
        <v>330</v>
      </c>
    </row>
    <row r="205" spans="1:9" ht="25.5" x14ac:dyDescent="0.25">
      <c r="A205" s="168" t="s">
        <v>200</v>
      </c>
      <c r="B205" s="169"/>
      <c r="C205" s="170"/>
      <c r="D205" s="121" t="s">
        <v>70</v>
      </c>
      <c r="E205" s="85"/>
      <c r="F205" s="85"/>
      <c r="G205" s="85"/>
      <c r="H205" s="85"/>
      <c r="I205" s="85"/>
    </row>
    <row r="206" spans="1:9" ht="25.5" x14ac:dyDescent="0.25">
      <c r="A206" s="159">
        <v>4</v>
      </c>
      <c r="B206" s="160"/>
      <c r="C206" s="161"/>
      <c r="D206" s="122" t="s">
        <v>11</v>
      </c>
      <c r="E206" s="85">
        <f>SUM(E207)</f>
        <v>0</v>
      </c>
      <c r="F206" s="85">
        <f>SUM(F207)</f>
        <v>0</v>
      </c>
      <c r="G206" s="85">
        <f>SUM(G207)</f>
        <v>400</v>
      </c>
      <c r="H206" s="85">
        <f t="shared" ref="H206:I206" si="86">SUM(H207)</f>
        <v>0</v>
      </c>
      <c r="I206" s="85">
        <f t="shared" si="86"/>
        <v>0</v>
      </c>
    </row>
    <row r="207" spans="1:9" ht="25.5" x14ac:dyDescent="0.25">
      <c r="A207" s="162">
        <v>42</v>
      </c>
      <c r="B207" s="163"/>
      <c r="C207" s="164"/>
      <c r="D207" s="122" t="s">
        <v>28</v>
      </c>
      <c r="E207" s="85">
        <v>0</v>
      </c>
      <c r="F207" s="85">
        <v>0</v>
      </c>
      <c r="G207" s="85">
        <v>400</v>
      </c>
      <c r="H207" s="85">
        <v>0</v>
      </c>
      <c r="I207" s="85">
        <v>0</v>
      </c>
    </row>
    <row r="208" spans="1:9" ht="25.5" x14ac:dyDescent="0.25">
      <c r="A208" s="168" t="s">
        <v>89</v>
      </c>
      <c r="B208" s="169"/>
      <c r="C208" s="170"/>
      <c r="D208" s="33" t="s">
        <v>70</v>
      </c>
      <c r="E208" s="85"/>
      <c r="F208" s="85"/>
      <c r="G208" s="85"/>
      <c r="H208" s="85"/>
      <c r="I208" s="85"/>
    </row>
    <row r="209" spans="1:9" ht="25.5" x14ac:dyDescent="0.25">
      <c r="A209" s="159">
        <v>4</v>
      </c>
      <c r="B209" s="160"/>
      <c r="C209" s="161"/>
      <c r="D209" s="34" t="s">
        <v>11</v>
      </c>
      <c r="E209" s="85">
        <f>SUM(E210)</f>
        <v>40.1</v>
      </c>
      <c r="F209" s="85">
        <f>SUM(F210)</f>
        <v>369.42</v>
      </c>
      <c r="G209" s="85">
        <f>SUM(G210)</f>
        <v>0</v>
      </c>
      <c r="H209" s="85">
        <f t="shared" ref="H209:I209" si="87">SUM(H210)</f>
        <v>0</v>
      </c>
      <c r="I209" s="85">
        <f t="shared" si="87"/>
        <v>0</v>
      </c>
    </row>
    <row r="210" spans="1:9" ht="25.5" x14ac:dyDescent="0.25">
      <c r="A210" s="162">
        <v>42</v>
      </c>
      <c r="B210" s="163"/>
      <c r="C210" s="164"/>
      <c r="D210" s="34" t="s">
        <v>28</v>
      </c>
      <c r="E210" s="85">
        <v>40.1</v>
      </c>
      <c r="F210" s="85">
        <v>369.42</v>
      </c>
      <c r="G210" s="85">
        <v>0</v>
      </c>
      <c r="H210" s="85">
        <v>0</v>
      </c>
      <c r="I210" s="85">
        <v>0</v>
      </c>
    </row>
    <row r="211" spans="1:9" ht="25.5" customHeight="1" x14ac:dyDescent="0.25">
      <c r="A211" s="168" t="s">
        <v>202</v>
      </c>
      <c r="B211" s="169"/>
      <c r="C211" s="170"/>
      <c r="D211" s="121" t="s">
        <v>184</v>
      </c>
      <c r="E211" s="85"/>
      <c r="F211" s="85"/>
      <c r="G211" s="85"/>
      <c r="H211" s="85"/>
      <c r="I211" s="85"/>
    </row>
    <row r="212" spans="1:9" ht="25.5" x14ac:dyDescent="0.25">
      <c r="A212" s="159">
        <v>4</v>
      </c>
      <c r="B212" s="160"/>
      <c r="C212" s="161"/>
      <c r="D212" s="122" t="s">
        <v>11</v>
      </c>
      <c r="E212" s="85">
        <f>SUM(E213)</f>
        <v>0</v>
      </c>
      <c r="F212" s="85">
        <f>SUM(F213)</f>
        <v>0</v>
      </c>
      <c r="G212" s="85">
        <f>SUM(G213)</f>
        <v>425</v>
      </c>
      <c r="H212" s="85">
        <f t="shared" ref="H212:I212" si="88">SUM(H213)</f>
        <v>425</v>
      </c>
      <c r="I212" s="85">
        <f t="shared" si="88"/>
        <v>425</v>
      </c>
    </row>
    <row r="213" spans="1:9" ht="25.5" x14ac:dyDescent="0.25">
      <c r="A213" s="162">
        <v>42</v>
      </c>
      <c r="B213" s="163"/>
      <c r="C213" s="164"/>
      <c r="D213" s="122" t="s">
        <v>28</v>
      </c>
      <c r="E213" s="85">
        <v>0</v>
      </c>
      <c r="F213" s="85">
        <v>0</v>
      </c>
      <c r="G213" s="85">
        <v>425</v>
      </c>
      <c r="H213" s="85">
        <v>425</v>
      </c>
      <c r="I213" s="85">
        <v>425</v>
      </c>
    </row>
    <row r="214" spans="1:9" ht="25.5" customHeight="1" x14ac:dyDescent="0.25">
      <c r="A214" s="168" t="s">
        <v>94</v>
      </c>
      <c r="B214" s="169"/>
      <c r="C214" s="170"/>
      <c r="D214" s="100" t="s">
        <v>184</v>
      </c>
      <c r="E214" s="85"/>
      <c r="F214" s="85"/>
      <c r="G214" s="85"/>
      <c r="H214" s="85"/>
      <c r="I214" s="85"/>
    </row>
    <row r="215" spans="1:9" ht="25.5" x14ac:dyDescent="0.25">
      <c r="A215" s="159">
        <v>4</v>
      </c>
      <c r="B215" s="160"/>
      <c r="C215" s="161"/>
      <c r="D215" s="34" t="s">
        <v>11</v>
      </c>
      <c r="E215" s="85">
        <f>SUM(E216)</f>
        <v>380</v>
      </c>
      <c r="F215" s="85">
        <f>SUM(F216)</f>
        <v>425</v>
      </c>
      <c r="G215" s="85">
        <f>SUM(G216)</f>
        <v>0</v>
      </c>
      <c r="H215" s="85">
        <f t="shared" ref="H215:I215" si="89">SUM(H216)</f>
        <v>0</v>
      </c>
      <c r="I215" s="85">
        <f t="shared" si="89"/>
        <v>0</v>
      </c>
    </row>
    <row r="216" spans="1:9" ht="25.5" x14ac:dyDescent="0.25">
      <c r="A216" s="162">
        <v>42</v>
      </c>
      <c r="B216" s="163"/>
      <c r="C216" s="164"/>
      <c r="D216" s="34" t="s">
        <v>28</v>
      </c>
      <c r="E216" s="85">
        <v>380</v>
      </c>
      <c r="F216" s="85">
        <v>425</v>
      </c>
      <c r="G216" s="85">
        <v>0</v>
      </c>
      <c r="H216" s="85">
        <v>0</v>
      </c>
      <c r="I216" s="85">
        <v>0</v>
      </c>
    </row>
    <row r="217" spans="1:9" x14ac:dyDescent="0.25">
      <c r="A217" s="168" t="s">
        <v>203</v>
      </c>
      <c r="B217" s="169"/>
      <c r="C217" s="170"/>
      <c r="D217" s="121" t="s">
        <v>91</v>
      </c>
      <c r="E217" s="85"/>
      <c r="F217" s="85"/>
      <c r="G217" s="85"/>
      <c r="H217" s="85"/>
      <c r="I217" s="85"/>
    </row>
    <row r="218" spans="1:9" ht="25.5" x14ac:dyDescent="0.25">
      <c r="A218" s="159">
        <v>4</v>
      </c>
      <c r="B218" s="160"/>
      <c r="C218" s="161"/>
      <c r="D218" s="122" t="s">
        <v>11</v>
      </c>
      <c r="E218" s="85">
        <f>SUM(E219)</f>
        <v>0</v>
      </c>
      <c r="F218" s="85">
        <f>SUM(F219)</f>
        <v>0</v>
      </c>
      <c r="G218" s="85">
        <f>SUM(G219)</f>
        <v>300</v>
      </c>
      <c r="H218" s="85">
        <f t="shared" ref="H218:I218" si="90">SUM(H219)</f>
        <v>300</v>
      </c>
      <c r="I218" s="85">
        <f t="shared" si="90"/>
        <v>300</v>
      </c>
    </row>
    <row r="219" spans="1:9" ht="25.5" x14ac:dyDescent="0.25">
      <c r="A219" s="162">
        <v>42</v>
      </c>
      <c r="B219" s="163"/>
      <c r="C219" s="164"/>
      <c r="D219" s="122" t="s">
        <v>28</v>
      </c>
      <c r="E219" s="85">
        <v>0</v>
      </c>
      <c r="F219" s="85">
        <v>0</v>
      </c>
      <c r="G219" s="85">
        <v>300</v>
      </c>
      <c r="H219" s="85">
        <v>300</v>
      </c>
      <c r="I219" s="85">
        <v>300</v>
      </c>
    </row>
    <row r="220" spans="1:9" x14ac:dyDescent="0.25">
      <c r="A220" s="168" t="s">
        <v>90</v>
      </c>
      <c r="B220" s="169"/>
      <c r="C220" s="170"/>
      <c r="D220" s="33" t="s">
        <v>91</v>
      </c>
      <c r="E220" s="85"/>
      <c r="F220" s="85"/>
      <c r="G220" s="85"/>
      <c r="H220" s="85"/>
      <c r="I220" s="85"/>
    </row>
    <row r="221" spans="1:9" ht="25.5" x14ac:dyDescent="0.25">
      <c r="A221" s="159">
        <v>4</v>
      </c>
      <c r="B221" s="160"/>
      <c r="C221" s="161"/>
      <c r="D221" s="34" t="s">
        <v>11</v>
      </c>
      <c r="E221" s="85">
        <f>SUM(E222)</f>
        <v>336.5</v>
      </c>
      <c r="F221" s="85">
        <f>SUM(F222)</f>
        <v>300</v>
      </c>
      <c r="G221" s="85">
        <f>SUM(G222)</f>
        <v>0</v>
      </c>
      <c r="H221" s="85">
        <f t="shared" ref="H221:I221" si="91">SUM(H222)</f>
        <v>0</v>
      </c>
      <c r="I221" s="85">
        <f t="shared" si="91"/>
        <v>0</v>
      </c>
    </row>
    <row r="222" spans="1:9" ht="25.5" x14ac:dyDescent="0.25">
      <c r="A222" s="162">
        <v>42</v>
      </c>
      <c r="B222" s="163"/>
      <c r="C222" s="164"/>
      <c r="D222" s="34" t="s">
        <v>28</v>
      </c>
      <c r="E222" s="85">
        <v>336.5</v>
      </c>
      <c r="F222" s="85">
        <v>300</v>
      </c>
      <c r="G222" s="85">
        <v>0</v>
      </c>
      <c r="H222" s="85">
        <v>0</v>
      </c>
      <c r="I222" s="85">
        <v>0</v>
      </c>
    </row>
    <row r="223" spans="1:9" x14ac:dyDescent="0.25">
      <c r="A223" s="165" t="s">
        <v>141</v>
      </c>
      <c r="B223" s="166"/>
      <c r="C223" s="167"/>
      <c r="D223" s="32" t="s">
        <v>142</v>
      </c>
      <c r="E223" s="85">
        <f>SUM(E225)</f>
        <v>0</v>
      </c>
      <c r="F223" s="85">
        <f>SUM(F225)</f>
        <v>0</v>
      </c>
      <c r="G223" s="85">
        <f>SUM(G225)</f>
        <v>0</v>
      </c>
      <c r="H223" s="85">
        <f t="shared" ref="H223:I223" si="92">SUM(H225)</f>
        <v>0</v>
      </c>
      <c r="I223" s="85">
        <f t="shared" si="92"/>
        <v>0</v>
      </c>
    </row>
    <row r="224" spans="1:9" x14ac:dyDescent="0.25">
      <c r="A224" s="168" t="s">
        <v>113</v>
      </c>
      <c r="B224" s="169"/>
      <c r="C224" s="170"/>
      <c r="D224" s="33" t="s">
        <v>72</v>
      </c>
      <c r="E224" s="85"/>
      <c r="F224" s="85"/>
      <c r="G224" s="85"/>
      <c r="H224" s="85"/>
      <c r="I224" s="85"/>
    </row>
    <row r="225" spans="1:9" ht="25.5" x14ac:dyDescent="0.25">
      <c r="A225" s="159">
        <v>4</v>
      </c>
      <c r="B225" s="160"/>
      <c r="C225" s="161"/>
      <c r="D225" s="34" t="s">
        <v>11</v>
      </c>
      <c r="E225" s="85">
        <f>SUM(E226)</f>
        <v>0</v>
      </c>
      <c r="F225" s="85">
        <f>SUM(F226)</f>
        <v>0</v>
      </c>
      <c r="G225" s="85">
        <f>SUM(G226)</f>
        <v>0</v>
      </c>
      <c r="H225" s="85">
        <f t="shared" ref="H225:I225" si="93">SUM(H226)</f>
        <v>0</v>
      </c>
      <c r="I225" s="85">
        <f t="shared" si="93"/>
        <v>0</v>
      </c>
    </row>
    <row r="226" spans="1:9" ht="25.5" x14ac:dyDescent="0.25">
      <c r="A226" s="162">
        <v>42</v>
      </c>
      <c r="B226" s="163"/>
      <c r="C226" s="164"/>
      <c r="D226" s="36" t="s">
        <v>28</v>
      </c>
      <c r="E226" s="85">
        <v>0</v>
      </c>
      <c r="F226" s="85">
        <v>0</v>
      </c>
      <c r="G226" s="85">
        <v>0</v>
      </c>
      <c r="H226" s="85">
        <v>0</v>
      </c>
      <c r="I226" s="85">
        <v>0</v>
      </c>
    </row>
    <row r="229" spans="1:9" x14ac:dyDescent="0.25">
      <c r="A229" s="144" t="s">
        <v>208</v>
      </c>
      <c r="B229" s="144"/>
      <c r="C229" s="144"/>
      <c r="H229" s="111" t="s">
        <v>63</v>
      </c>
    </row>
    <row r="230" spans="1:9" x14ac:dyDescent="0.25">
      <c r="A230" s="112" t="s">
        <v>216</v>
      </c>
      <c r="B230" s="113"/>
      <c r="C230" s="113"/>
      <c r="H230" s="111" t="s">
        <v>64</v>
      </c>
    </row>
    <row r="231" spans="1:9" x14ac:dyDescent="0.25">
      <c r="A231" s="144" t="s">
        <v>210</v>
      </c>
      <c r="B231" s="144"/>
      <c r="C231" s="144"/>
    </row>
  </sheetData>
  <mergeCells count="226">
    <mergeCell ref="A183:C183"/>
    <mergeCell ref="A106:C106"/>
    <mergeCell ref="A111:C111"/>
    <mergeCell ref="A112:C112"/>
    <mergeCell ref="A211:C211"/>
    <mergeCell ref="A212:C212"/>
    <mergeCell ref="A213:C213"/>
    <mergeCell ref="A217:C217"/>
    <mergeCell ref="A186:C186"/>
    <mergeCell ref="A187:C187"/>
    <mergeCell ref="A188:C188"/>
    <mergeCell ref="A195:C195"/>
    <mergeCell ref="A196:C196"/>
    <mergeCell ref="A197:C197"/>
    <mergeCell ref="A205:C205"/>
    <mergeCell ref="A206:C206"/>
    <mergeCell ref="A207:C207"/>
    <mergeCell ref="A114:C114"/>
    <mergeCell ref="A115:C115"/>
    <mergeCell ref="A116:C116"/>
    <mergeCell ref="A117:C117"/>
    <mergeCell ref="A180:C180"/>
    <mergeCell ref="A192:C192"/>
    <mergeCell ref="A181:C181"/>
    <mergeCell ref="A182:C182"/>
    <mergeCell ref="A75:C75"/>
    <mergeCell ref="A76:C76"/>
    <mergeCell ref="A77:C77"/>
    <mergeCell ref="A81:C81"/>
    <mergeCell ref="A90:C90"/>
    <mergeCell ref="A91:C91"/>
    <mergeCell ref="A93:C93"/>
    <mergeCell ref="A104:C104"/>
    <mergeCell ref="A105:C105"/>
    <mergeCell ref="A100:C100"/>
    <mergeCell ref="A101:C101"/>
    <mergeCell ref="A94:C94"/>
    <mergeCell ref="A95:C95"/>
    <mergeCell ref="A78:C78"/>
    <mergeCell ref="A79:C79"/>
    <mergeCell ref="A80:C80"/>
    <mergeCell ref="A82:C82"/>
    <mergeCell ref="A83:C83"/>
    <mergeCell ref="A92:C92"/>
    <mergeCell ref="A89:C89"/>
    <mergeCell ref="A97:C97"/>
    <mergeCell ref="A98:C98"/>
    <mergeCell ref="A99:C99"/>
    <mergeCell ref="A18:C18"/>
    <mergeCell ref="A19:C19"/>
    <mergeCell ref="A20:C20"/>
    <mergeCell ref="A25:C25"/>
    <mergeCell ref="A26:C26"/>
    <mergeCell ref="A27:C27"/>
    <mergeCell ref="A28:C28"/>
    <mergeCell ref="A33:C33"/>
    <mergeCell ref="A34:C34"/>
    <mergeCell ref="A35:C35"/>
    <mergeCell ref="A39:C39"/>
    <mergeCell ref="A40:C40"/>
    <mergeCell ref="A41:C41"/>
    <mergeCell ref="A46:C46"/>
    <mergeCell ref="A47:C47"/>
    <mergeCell ref="A48:C48"/>
    <mergeCell ref="A49:C49"/>
    <mergeCell ref="A50:C50"/>
    <mergeCell ref="A36:C36"/>
    <mergeCell ref="A37:C37"/>
    <mergeCell ref="A38:C38"/>
    <mergeCell ref="A43:C43"/>
    <mergeCell ref="A44:C44"/>
    <mergeCell ref="A45:C45"/>
    <mergeCell ref="A229:C229"/>
    <mergeCell ref="A231:C231"/>
    <mergeCell ref="A120:C120"/>
    <mergeCell ref="A137:C137"/>
    <mergeCell ref="A141:C141"/>
    <mergeCell ref="A142:C142"/>
    <mergeCell ref="A143:C143"/>
    <mergeCell ref="A222:C222"/>
    <mergeCell ref="A202:C202"/>
    <mergeCell ref="A203:C203"/>
    <mergeCell ref="A204:C204"/>
    <mergeCell ref="A224:C224"/>
    <mergeCell ref="A225:C225"/>
    <mergeCell ref="A226:C226"/>
    <mergeCell ref="A184:C184"/>
    <mergeCell ref="A185:C185"/>
    <mergeCell ref="A189:C189"/>
    <mergeCell ref="A161:C161"/>
    <mergeCell ref="A162:C162"/>
    <mergeCell ref="A163:C163"/>
    <mergeCell ref="A164:C164"/>
    <mergeCell ref="A160:C160"/>
    <mergeCell ref="A148:C148"/>
    <mergeCell ref="A149:C149"/>
    <mergeCell ref="A1:I1"/>
    <mergeCell ref="A24:C24"/>
    <mergeCell ref="A29:C29"/>
    <mergeCell ref="A30:C30"/>
    <mergeCell ref="A31:C31"/>
    <mergeCell ref="A32:C32"/>
    <mergeCell ref="A42:C42"/>
    <mergeCell ref="A15:C15"/>
    <mergeCell ref="A16:C16"/>
    <mergeCell ref="A17:C17"/>
    <mergeCell ref="A21:C21"/>
    <mergeCell ref="A22:C22"/>
    <mergeCell ref="A23:C23"/>
    <mergeCell ref="A9:C9"/>
    <mergeCell ref="A10:C10"/>
    <mergeCell ref="A11:C11"/>
    <mergeCell ref="A12:C12"/>
    <mergeCell ref="A13:C13"/>
    <mergeCell ref="A14:C14"/>
    <mergeCell ref="A3:I3"/>
    <mergeCell ref="A5:C5"/>
    <mergeCell ref="A6:D6"/>
    <mergeCell ref="A7:C7"/>
    <mergeCell ref="A8:C8"/>
    <mergeCell ref="A54:C54"/>
    <mergeCell ref="A55:C55"/>
    <mergeCell ref="A56:C56"/>
    <mergeCell ref="A74:C74"/>
    <mergeCell ref="A73:C73"/>
    <mergeCell ref="A61:C61"/>
    <mergeCell ref="A57:C57"/>
    <mergeCell ref="A58:C58"/>
    <mergeCell ref="A59:C59"/>
    <mergeCell ref="A60:C60"/>
    <mergeCell ref="A62:C62"/>
    <mergeCell ref="A67:C67"/>
    <mergeCell ref="A68:C68"/>
    <mergeCell ref="A69:C69"/>
    <mergeCell ref="A70:C70"/>
    <mergeCell ref="A64:C64"/>
    <mergeCell ref="A171:C171"/>
    <mergeCell ref="A84:C84"/>
    <mergeCell ref="A85:C85"/>
    <mergeCell ref="A86:C86"/>
    <mergeCell ref="A87:C87"/>
    <mergeCell ref="A88:C88"/>
    <mergeCell ref="A63:C63"/>
    <mergeCell ref="A71:C71"/>
    <mergeCell ref="A72:C72"/>
    <mergeCell ref="A220:C220"/>
    <mergeCell ref="A65:C65"/>
    <mergeCell ref="A66:C66"/>
    <mergeCell ref="A223:C223"/>
    <mergeCell ref="A208:C208"/>
    <mergeCell ref="A209:C209"/>
    <mergeCell ref="A210:C210"/>
    <mergeCell ref="A51:C51"/>
    <mergeCell ref="A52:C52"/>
    <mergeCell ref="A53:C53"/>
    <mergeCell ref="A177:C177"/>
    <mergeCell ref="A178:C178"/>
    <mergeCell ref="A179:C179"/>
    <mergeCell ref="A136:C136"/>
    <mergeCell ref="A159:C159"/>
    <mergeCell ref="A165:C165"/>
    <mergeCell ref="A166:C166"/>
    <mergeCell ref="A167:C167"/>
    <mergeCell ref="A168:C168"/>
    <mergeCell ref="A174:C174"/>
    <mergeCell ref="A175:C175"/>
    <mergeCell ref="A176:C176"/>
    <mergeCell ref="A169:C169"/>
    <mergeCell ref="A170:C170"/>
    <mergeCell ref="A221:C221"/>
    <mergeCell ref="A218:C218"/>
    <mergeCell ref="A219:C219"/>
    <mergeCell ref="A193:C193"/>
    <mergeCell ref="A194:C194"/>
    <mergeCell ref="A198:C198"/>
    <mergeCell ref="A199:C199"/>
    <mergeCell ref="A200:C200"/>
    <mergeCell ref="A151:C151"/>
    <mergeCell ref="A156:C156"/>
    <mergeCell ref="A157:C157"/>
    <mergeCell ref="A158:C158"/>
    <mergeCell ref="A154:C154"/>
    <mergeCell ref="A155:C155"/>
    <mergeCell ref="A152:C152"/>
    <mergeCell ref="A153:C153"/>
    <mergeCell ref="A172:C172"/>
    <mergeCell ref="A173:C173"/>
    <mergeCell ref="A190:C190"/>
    <mergeCell ref="A191:C191"/>
    <mergeCell ref="A201:C201"/>
    <mergeCell ref="A214:C214"/>
    <mergeCell ref="A215:C215"/>
    <mergeCell ref="A216:C216"/>
    <mergeCell ref="A134:C134"/>
    <mergeCell ref="A135:C135"/>
    <mergeCell ref="A144:C144"/>
    <mergeCell ref="A145:C145"/>
    <mergeCell ref="A146:C146"/>
    <mergeCell ref="A147:C147"/>
    <mergeCell ref="A138:C138"/>
    <mergeCell ref="A139:C139"/>
    <mergeCell ref="A140:C140"/>
    <mergeCell ref="A119:C119"/>
    <mergeCell ref="A102:C102"/>
    <mergeCell ref="A103:C103"/>
    <mergeCell ref="A107:C107"/>
    <mergeCell ref="A108:C108"/>
    <mergeCell ref="A109:C109"/>
    <mergeCell ref="A110:C110"/>
    <mergeCell ref="A96:C96"/>
    <mergeCell ref="A150:C150"/>
    <mergeCell ref="A118:C118"/>
    <mergeCell ref="A113:C113"/>
    <mergeCell ref="A124:C124"/>
    <mergeCell ref="A125:C125"/>
    <mergeCell ref="A126:C126"/>
    <mergeCell ref="A130:C130"/>
    <mergeCell ref="A131:C131"/>
    <mergeCell ref="A132:C132"/>
    <mergeCell ref="A133:C133"/>
    <mergeCell ref="A121:C121"/>
    <mergeCell ref="A122:C122"/>
    <mergeCell ref="A123:C123"/>
    <mergeCell ref="A127:C127"/>
    <mergeCell ref="A128:C128"/>
    <mergeCell ref="A129:C129"/>
  </mergeCells>
  <pageMargins left="0.70866141732283472" right="0.31496062992125984" top="0.35433070866141736" bottom="0.35433070866141736" header="0.31496062992125984" footer="0.31496062992125984"/>
  <pageSetup paperSize="9" scale="59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spuid</cp:lastModifiedBy>
  <cp:lastPrinted>2025-10-27T08:41:18Z</cp:lastPrinted>
  <dcterms:created xsi:type="dcterms:W3CDTF">2022-08-12T12:51:27Z</dcterms:created>
  <dcterms:modified xsi:type="dcterms:W3CDTF">2025-10-27T08:41:25Z</dcterms:modified>
</cp:coreProperties>
</file>