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Documents\FINANCIJSKI PLANOVI\Izvršenje financijskog plana\IZVRŠENJE PLANA 2025\"/>
    </mc:Choice>
  </mc:AlternateContent>
  <xr:revisionPtr revIDLastSave="0" documentId="13_ncr:1_{48EF2DA9-DF14-45EF-B946-8C3EA4B95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3" l="1"/>
  <c r="F12" i="3"/>
  <c r="G40" i="7"/>
  <c r="F40" i="7"/>
  <c r="E40" i="7"/>
  <c r="G79" i="7"/>
  <c r="F79" i="7"/>
  <c r="E79" i="7"/>
  <c r="G128" i="7"/>
  <c r="F128" i="7"/>
  <c r="E128" i="7"/>
  <c r="G154" i="7"/>
  <c r="F154" i="7"/>
  <c r="F153" i="7" s="1"/>
  <c r="E154" i="7"/>
  <c r="F121" i="7"/>
  <c r="F120" i="7"/>
  <c r="E120" i="7"/>
  <c r="E121" i="7"/>
  <c r="F96" i="7"/>
  <c r="E96" i="7"/>
  <c r="F46" i="7"/>
  <c r="E46" i="7"/>
  <c r="G92" i="7"/>
  <c r="G122" i="7"/>
  <c r="G121" i="7" s="1"/>
  <c r="G62" i="7"/>
  <c r="G117" i="7"/>
  <c r="G116" i="7" s="1"/>
  <c r="F172" i="7"/>
  <c r="F169" i="7"/>
  <c r="F166" i="7"/>
  <c r="F163" i="7"/>
  <c r="F162" i="7"/>
  <c r="F159" i="7"/>
  <c r="F155" i="7"/>
  <c r="F150" i="7"/>
  <c r="F149" i="7"/>
  <c r="F148" i="7" s="1"/>
  <c r="F145" i="7"/>
  <c r="F144" i="7"/>
  <c r="F143" i="7" s="1"/>
  <c r="F140" i="7"/>
  <c r="F139" i="7"/>
  <c r="F134" i="7"/>
  <c r="F133" i="7"/>
  <c r="F130" i="7"/>
  <c r="F129" i="7"/>
  <c r="F116" i="7"/>
  <c r="F115" i="7"/>
  <c r="F112" i="7"/>
  <c r="F111" i="7"/>
  <c r="F106" i="7"/>
  <c r="F105" i="7"/>
  <c r="F97" i="7"/>
  <c r="F87" i="7"/>
  <c r="F86" i="7"/>
  <c r="F81" i="7"/>
  <c r="F80" i="7"/>
  <c r="F72" i="7"/>
  <c r="F71" i="7"/>
  <c r="F67" i="7"/>
  <c r="F61" i="7"/>
  <c r="F41" i="7"/>
  <c r="F33" i="7"/>
  <c r="F32" i="7"/>
  <c r="F11" i="7"/>
  <c r="F10" i="7"/>
  <c r="E162" i="7"/>
  <c r="E105" i="7"/>
  <c r="E81" i="7"/>
  <c r="G141" i="7"/>
  <c r="H141" i="7" s="1"/>
  <c r="E140" i="7"/>
  <c r="E139" i="7"/>
  <c r="E116" i="7"/>
  <c r="E115" i="7"/>
  <c r="G98" i="7"/>
  <c r="E97" i="7"/>
  <c r="G103" i="7"/>
  <c r="H103" i="7" s="1"/>
  <c r="E80" i="7"/>
  <c r="G84" i="7"/>
  <c r="H84" i="7" s="1"/>
  <c r="G15" i="8"/>
  <c r="G17" i="8"/>
  <c r="G19" i="8"/>
  <c r="G25" i="8"/>
  <c r="F38" i="8"/>
  <c r="G38" i="8"/>
  <c r="G40" i="8"/>
  <c r="G41" i="8"/>
  <c r="G42" i="8"/>
  <c r="G48" i="8"/>
  <c r="F41" i="8"/>
  <c r="F18" i="8"/>
  <c r="F15" i="8"/>
  <c r="G22" i="8"/>
  <c r="F22" i="8"/>
  <c r="G45" i="8"/>
  <c r="F45" i="8"/>
  <c r="D49" i="8"/>
  <c r="D39" i="8"/>
  <c r="D34" i="8"/>
  <c r="D32" i="8"/>
  <c r="D30" i="8"/>
  <c r="D29" i="8"/>
  <c r="D26" i="8"/>
  <c r="D16" i="8"/>
  <c r="D11" i="8"/>
  <c r="D9" i="8"/>
  <c r="D6" i="8" s="1"/>
  <c r="D7" i="8"/>
  <c r="I41" i="3"/>
  <c r="I40" i="3" s="1"/>
  <c r="H40" i="3"/>
  <c r="F41" i="3"/>
  <c r="F40" i="3" s="1"/>
  <c r="G40" i="3"/>
  <c r="G120" i="7" l="1"/>
  <c r="G96" i="7"/>
  <c r="G97" i="7"/>
  <c r="F9" i="7"/>
  <c r="G139" i="7"/>
  <c r="H139" i="7" s="1"/>
  <c r="G115" i="7"/>
  <c r="G140" i="7"/>
  <c r="H98" i="7"/>
  <c r="J109" i="3"/>
  <c r="J103" i="3"/>
  <c r="J102" i="3"/>
  <c r="J91" i="3"/>
  <c r="J88" i="3"/>
  <c r="J70" i="3"/>
  <c r="J59" i="3"/>
  <c r="F8" i="7" l="1"/>
  <c r="H12" i="1"/>
  <c r="H15" i="1" s="1"/>
  <c r="H9" i="1"/>
  <c r="I51" i="3"/>
  <c r="J51" i="3" s="1"/>
  <c r="H95" i="3"/>
  <c r="H47" i="3"/>
  <c r="F12" i="1"/>
  <c r="F15" i="1" s="1"/>
  <c r="F9" i="1"/>
  <c r="F108" i="3"/>
  <c r="F107" i="3" s="1"/>
  <c r="F105" i="3"/>
  <c r="F100" i="3"/>
  <c r="F99" i="3" s="1"/>
  <c r="F97" i="3"/>
  <c r="F96" i="3" s="1"/>
  <c r="F93" i="3"/>
  <c r="F92" i="3" s="1"/>
  <c r="F90" i="3"/>
  <c r="F89" i="3" s="1"/>
  <c r="F86" i="3"/>
  <c r="F85" i="3" s="1"/>
  <c r="F79" i="3"/>
  <c r="F77" i="3"/>
  <c r="F67" i="3"/>
  <c r="F60" i="3"/>
  <c r="F56" i="3"/>
  <c r="F55" i="3" s="1"/>
  <c r="F53" i="3"/>
  <c r="F51" i="3"/>
  <c r="F49" i="3"/>
  <c r="F48" i="3" s="1"/>
  <c r="F38" i="3"/>
  <c r="F36" i="3"/>
  <c r="F35" i="3" s="1"/>
  <c r="F32" i="3"/>
  <c r="F31" i="3" s="1"/>
  <c r="F28" i="3"/>
  <c r="F25" i="3"/>
  <c r="F24" i="3" s="1"/>
  <c r="F22" i="3"/>
  <c r="F21" i="3" s="1"/>
  <c r="F19" i="3"/>
  <c r="F18" i="3" s="1"/>
  <c r="F15" i="3"/>
  <c r="F13" i="3"/>
  <c r="B49" i="8"/>
  <c r="B39" i="8"/>
  <c r="B34" i="8"/>
  <c r="B32" i="8"/>
  <c r="B30" i="8"/>
  <c r="B26" i="8"/>
  <c r="B16" i="8"/>
  <c r="B11" i="8"/>
  <c r="B9" i="8"/>
  <c r="B6" i="8" s="1"/>
  <c r="B7" i="8"/>
  <c r="G135" i="7"/>
  <c r="H92" i="7"/>
  <c r="G88" i="7"/>
  <c r="G82" i="7"/>
  <c r="G61" i="7"/>
  <c r="J106" i="3"/>
  <c r="J104" i="3"/>
  <c r="J101" i="3"/>
  <c r="J98" i="3"/>
  <c r="J94" i="3"/>
  <c r="J87" i="3"/>
  <c r="J84" i="3"/>
  <c r="J83" i="3"/>
  <c r="J82" i="3"/>
  <c r="J81" i="3"/>
  <c r="J80" i="3"/>
  <c r="J78" i="3"/>
  <c r="J76" i="3"/>
  <c r="J75" i="3"/>
  <c r="J74" i="3"/>
  <c r="J73" i="3"/>
  <c r="J72" i="3"/>
  <c r="J71" i="3"/>
  <c r="J69" i="3"/>
  <c r="J68" i="3"/>
  <c r="J66" i="3"/>
  <c r="J65" i="3"/>
  <c r="J64" i="3"/>
  <c r="J63" i="3"/>
  <c r="J62" i="3"/>
  <c r="J61" i="3"/>
  <c r="J58" i="3"/>
  <c r="J57" i="3"/>
  <c r="J54" i="3"/>
  <c r="J52" i="3"/>
  <c r="J50" i="3"/>
  <c r="J34" i="3"/>
  <c r="J33" i="3"/>
  <c r="J30" i="3"/>
  <c r="J29" i="3"/>
  <c r="J27" i="3"/>
  <c r="J26" i="3"/>
  <c r="J23" i="3"/>
  <c r="J20" i="3"/>
  <c r="J17" i="3"/>
  <c r="J14" i="3"/>
  <c r="G50" i="8"/>
  <c r="F50" i="8"/>
  <c r="F48" i="8"/>
  <c r="G47" i="8"/>
  <c r="F47" i="8"/>
  <c r="G46" i="8"/>
  <c r="F46" i="8"/>
  <c r="G44" i="8"/>
  <c r="F44" i="8"/>
  <c r="G43" i="8"/>
  <c r="F43" i="8"/>
  <c r="F42" i="8"/>
  <c r="F40" i="8"/>
  <c r="G37" i="8"/>
  <c r="F37" i="8"/>
  <c r="G36" i="8"/>
  <c r="F36" i="8"/>
  <c r="G35" i="8"/>
  <c r="F35" i="8"/>
  <c r="G33" i="8"/>
  <c r="F33" i="8"/>
  <c r="G31" i="8"/>
  <c r="F31" i="8"/>
  <c r="G27" i="8"/>
  <c r="F27" i="8"/>
  <c r="F25" i="8"/>
  <c r="G24" i="8"/>
  <c r="F24" i="8"/>
  <c r="G23" i="8"/>
  <c r="F23" i="8"/>
  <c r="G21" i="8"/>
  <c r="F21" i="8"/>
  <c r="G20" i="8"/>
  <c r="F20" i="8"/>
  <c r="F19" i="8"/>
  <c r="G18" i="8"/>
  <c r="F17" i="8"/>
  <c r="G14" i="8"/>
  <c r="F14" i="8"/>
  <c r="G13" i="8"/>
  <c r="F13" i="8"/>
  <c r="G12" i="8"/>
  <c r="F12" i="8"/>
  <c r="G10" i="8"/>
  <c r="F10" i="8"/>
  <c r="G87" i="7" l="1"/>
  <c r="G86" i="7"/>
  <c r="G80" i="7"/>
  <c r="G81" i="7"/>
  <c r="G133" i="7"/>
  <c r="G134" i="7"/>
  <c r="B29" i="8"/>
  <c r="H46" i="3"/>
  <c r="F11" i="3"/>
  <c r="F10" i="3" s="1"/>
  <c r="F95" i="3"/>
  <c r="F47" i="3"/>
  <c r="E87" i="7"/>
  <c r="E86" i="7"/>
  <c r="I108" i="3"/>
  <c r="I90" i="3"/>
  <c r="H35" i="3"/>
  <c r="H11" i="3"/>
  <c r="H10" i="3" s="1"/>
  <c r="G164" i="7"/>
  <c r="E163" i="7"/>
  <c r="H135" i="7"/>
  <c r="E134" i="7"/>
  <c r="E133" i="7"/>
  <c r="E61" i="7"/>
  <c r="G163" i="7" l="1"/>
  <c r="H164" i="7"/>
  <c r="I107" i="3"/>
  <c r="J107" i="3" s="1"/>
  <c r="J108" i="3"/>
  <c r="I89" i="3"/>
  <c r="J89" i="3" s="1"/>
  <c r="J90" i="3"/>
  <c r="F46" i="3"/>
  <c r="E153" i="7"/>
  <c r="H133" i="7"/>
  <c r="G95" i="3"/>
  <c r="G47" i="3"/>
  <c r="K107" i="3"/>
  <c r="K89" i="3"/>
  <c r="G12" i="1"/>
  <c r="G9" i="1"/>
  <c r="H117" i="7" l="1"/>
  <c r="H115" i="7"/>
  <c r="G15" i="1"/>
  <c r="E172" i="7"/>
  <c r="E169" i="7"/>
  <c r="E166" i="7"/>
  <c r="E159" i="7"/>
  <c r="E155" i="7"/>
  <c r="E150" i="7"/>
  <c r="E145" i="7"/>
  <c r="E130" i="7"/>
  <c r="E112" i="7"/>
  <c r="E106" i="7"/>
  <c r="E72" i="7"/>
  <c r="E67" i="7"/>
  <c r="E41" i="7"/>
  <c r="E33" i="7"/>
  <c r="E11" i="7"/>
  <c r="G173" i="7"/>
  <c r="G172" i="7" s="1"/>
  <c r="G170" i="7"/>
  <c r="G167" i="7"/>
  <c r="G160" i="7"/>
  <c r="G159" i="7" s="1"/>
  <c r="G156" i="7"/>
  <c r="G151" i="7"/>
  <c r="G146" i="7"/>
  <c r="G131" i="7"/>
  <c r="G113" i="7"/>
  <c r="G107" i="7"/>
  <c r="G77" i="7"/>
  <c r="H77" i="7" s="1"/>
  <c r="G73" i="7"/>
  <c r="G68" i="7"/>
  <c r="G67" i="7" s="1"/>
  <c r="G47" i="7"/>
  <c r="G46" i="7" s="1"/>
  <c r="G44" i="7"/>
  <c r="H44" i="7" s="1"/>
  <c r="G42" i="7"/>
  <c r="G34" i="7"/>
  <c r="G30" i="7"/>
  <c r="H30" i="7" s="1"/>
  <c r="G12" i="7"/>
  <c r="G9" i="11"/>
  <c r="F9" i="11"/>
  <c r="G8" i="11"/>
  <c r="F8" i="11"/>
  <c r="G7" i="11"/>
  <c r="F7" i="11"/>
  <c r="G6" i="11"/>
  <c r="F6" i="11"/>
  <c r="G8" i="8"/>
  <c r="F8" i="8"/>
  <c r="J16" i="3"/>
  <c r="I97" i="3"/>
  <c r="I105" i="3"/>
  <c r="J105" i="3" s="1"/>
  <c r="I100" i="3"/>
  <c r="J100" i="3" s="1"/>
  <c r="I93" i="3"/>
  <c r="I86" i="3"/>
  <c r="J86" i="3" s="1"/>
  <c r="I79" i="3"/>
  <c r="J79" i="3" s="1"/>
  <c r="I77" i="3"/>
  <c r="J77" i="3" s="1"/>
  <c r="I67" i="3"/>
  <c r="J67" i="3" s="1"/>
  <c r="I60" i="3"/>
  <c r="J60" i="3" s="1"/>
  <c r="I56" i="3"/>
  <c r="J56" i="3" s="1"/>
  <c r="I53" i="3"/>
  <c r="J53" i="3" s="1"/>
  <c r="I49" i="3"/>
  <c r="J49" i="3" s="1"/>
  <c r="K23" i="1"/>
  <c r="J24" i="1"/>
  <c r="J23" i="1"/>
  <c r="G72" i="7" l="1"/>
  <c r="G71" i="7"/>
  <c r="H71" i="7" s="1"/>
  <c r="G106" i="7"/>
  <c r="G105" i="7"/>
  <c r="H105" i="7" s="1"/>
  <c r="G150" i="7"/>
  <c r="G149" i="7"/>
  <c r="G148" i="7" s="1"/>
  <c r="H170" i="7"/>
  <c r="G169" i="7"/>
  <c r="H47" i="7"/>
  <c r="G112" i="7"/>
  <c r="G111" i="7"/>
  <c r="H111" i="7" s="1"/>
  <c r="G155" i="7"/>
  <c r="G33" i="7"/>
  <c r="G32" i="7"/>
  <c r="H32" i="7" s="1"/>
  <c r="G129" i="7"/>
  <c r="G130" i="7"/>
  <c r="G41" i="7"/>
  <c r="G144" i="7"/>
  <c r="G143" i="7" s="1"/>
  <c r="G145" i="7"/>
  <c r="G166" i="7"/>
  <c r="G162" i="7"/>
  <c r="H162" i="7" s="1"/>
  <c r="G11" i="7"/>
  <c r="G10" i="7"/>
  <c r="H73" i="7"/>
  <c r="I96" i="3"/>
  <c r="J97" i="3"/>
  <c r="I92" i="3"/>
  <c r="J93" i="3"/>
  <c r="H160" i="7"/>
  <c r="I99" i="3"/>
  <c r="K99" i="3" s="1"/>
  <c r="I48" i="3"/>
  <c r="K48" i="3" s="1"/>
  <c r="I85" i="3"/>
  <c r="K85" i="3" s="1"/>
  <c r="H34" i="7"/>
  <c r="H146" i="7"/>
  <c r="H167" i="7"/>
  <c r="H12" i="7"/>
  <c r="H42" i="7"/>
  <c r="H68" i="7"/>
  <c r="H131" i="7"/>
  <c r="H107" i="7"/>
  <c r="H113" i="7"/>
  <c r="H156" i="7"/>
  <c r="H173" i="7"/>
  <c r="H122" i="7"/>
  <c r="H151" i="7"/>
  <c r="H62" i="7"/>
  <c r="I55" i="3"/>
  <c r="E149" i="7"/>
  <c r="E148" i="7" s="1"/>
  <c r="E144" i="7"/>
  <c r="E143" i="7" s="1"/>
  <c r="E129" i="7"/>
  <c r="E111" i="7"/>
  <c r="E71" i="7"/>
  <c r="E32" i="7"/>
  <c r="E10" i="7"/>
  <c r="H129" i="7" l="1"/>
  <c r="G153" i="7"/>
  <c r="E9" i="7"/>
  <c r="E8" i="7" s="1"/>
  <c r="H10" i="7"/>
  <c r="G9" i="7"/>
  <c r="H40" i="7"/>
  <c r="K96" i="3"/>
  <c r="J96" i="3"/>
  <c r="K92" i="3"/>
  <c r="J92" i="3"/>
  <c r="I95" i="3"/>
  <c r="K95" i="3" s="1"/>
  <c r="J99" i="3"/>
  <c r="J85" i="3"/>
  <c r="J48" i="3"/>
  <c r="K55" i="3"/>
  <c r="J55" i="3"/>
  <c r="I47" i="3"/>
  <c r="K47" i="3" s="1"/>
  <c r="H148" i="7"/>
  <c r="H149" i="7"/>
  <c r="H143" i="7"/>
  <c r="H154" i="7"/>
  <c r="H120" i="7"/>
  <c r="H144" i="7"/>
  <c r="H9" i="7" l="1"/>
  <c r="G8" i="7"/>
  <c r="H8" i="7" s="1"/>
  <c r="J95" i="3"/>
  <c r="I46" i="3"/>
  <c r="K46" i="3" s="1"/>
  <c r="J47" i="3"/>
  <c r="H153" i="7"/>
  <c r="H128" i="7"/>
  <c r="H96" i="7"/>
  <c r="H82" i="7"/>
  <c r="E49" i="8"/>
  <c r="E39" i="8"/>
  <c r="E34" i="8"/>
  <c r="E32" i="8"/>
  <c r="E30" i="8"/>
  <c r="C49" i="8"/>
  <c r="C39" i="8"/>
  <c r="C34" i="8"/>
  <c r="C32" i="8"/>
  <c r="C30" i="8"/>
  <c r="E26" i="8"/>
  <c r="C26" i="8"/>
  <c r="E16" i="8"/>
  <c r="C16" i="8"/>
  <c r="E11" i="8"/>
  <c r="C11" i="8"/>
  <c r="E9" i="8"/>
  <c r="C9" i="8"/>
  <c r="E7" i="8"/>
  <c r="C7" i="8"/>
  <c r="G39" i="8" l="1"/>
  <c r="F39" i="8"/>
  <c r="F16" i="8"/>
  <c r="G16" i="8"/>
  <c r="F11" i="8"/>
  <c r="G11" i="8"/>
  <c r="G34" i="8"/>
  <c r="F34" i="8"/>
  <c r="F49" i="8"/>
  <c r="G49" i="8"/>
  <c r="F26" i="8"/>
  <c r="G26" i="8"/>
  <c r="F32" i="8"/>
  <c r="G32" i="8"/>
  <c r="F9" i="8"/>
  <c r="G9" i="8"/>
  <c r="F30" i="8"/>
  <c r="G30" i="8"/>
  <c r="F7" i="8"/>
  <c r="G7" i="8"/>
  <c r="H80" i="7"/>
  <c r="J46" i="3"/>
  <c r="H88" i="7"/>
  <c r="H86" i="7"/>
  <c r="C29" i="8"/>
  <c r="E29" i="8"/>
  <c r="C6" i="8"/>
  <c r="E6" i="8"/>
  <c r="G46" i="3"/>
  <c r="F29" i="8" l="1"/>
  <c r="G29" i="8"/>
  <c r="F6" i="8"/>
  <c r="G6" i="8"/>
  <c r="H79" i="7"/>
  <c r="I38" i="3"/>
  <c r="I36" i="3"/>
  <c r="G35" i="3"/>
  <c r="I32" i="3"/>
  <c r="J32" i="3" s="1"/>
  <c r="I28" i="3"/>
  <c r="J28" i="3" s="1"/>
  <c r="I25" i="3"/>
  <c r="J25" i="3" s="1"/>
  <c r="I22" i="3"/>
  <c r="J22" i="3" s="1"/>
  <c r="I19" i="3"/>
  <c r="J19" i="3" s="1"/>
  <c r="I15" i="3"/>
  <c r="J15" i="3" s="1"/>
  <c r="I13" i="3"/>
  <c r="J13" i="3" s="1"/>
  <c r="K14" i="1"/>
  <c r="J14" i="1"/>
  <c r="K13" i="1"/>
  <c r="J13" i="1"/>
  <c r="K10" i="1"/>
  <c r="J10" i="1"/>
  <c r="I12" i="1"/>
  <c r="K12" i="1" s="1"/>
  <c r="I9" i="1"/>
  <c r="I31" i="3" l="1"/>
  <c r="I21" i="3"/>
  <c r="I18" i="3"/>
  <c r="I15" i="1"/>
  <c r="K15" i="1" s="1"/>
  <c r="K9" i="1"/>
  <c r="J12" i="1"/>
  <c r="I35" i="3"/>
  <c r="I24" i="3"/>
  <c r="G11" i="3"/>
  <c r="G10" i="3" s="1"/>
  <c r="J9" i="1"/>
  <c r="K24" i="3" l="1"/>
  <c r="J24" i="3"/>
  <c r="J12" i="3"/>
  <c r="K12" i="3"/>
  <c r="K31" i="3"/>
  <c r="J31" i="3"/>
  <c r="K18" i="3"/>
  <c r="J18" i="3"/>
  <c r="K21" i="3"/>
  <c r="J21" i="3"/>
  <c r="J15" i="1"/>
  <c r="I11" i="3"/>
  <c r="I10" i="3" s="1"/>
  <c r="K11" i="3" l="1"/>
  <c r="J11" i="3"/>
  <c r="K10" i="3" l="1"/>
  <c r="J10" i="3"/>
</calcChain>
</file>

<file path=xl/sharedStrings.xml><?xml version="1.0" encoding="utf-8"?>
<sst xmlns="http://schemas.openxmlformats.org/spreadsheetml/2006/main" count="536" uniqueCount="310">
  <si>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</si>
  <si>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</si>
  <si>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</si>
  <si>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</si>
  <si>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</si>
  <si>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</si>
  <si>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</si>
  <si>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</si>
  <si>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</si>
  <si>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</si>
  <si>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</si>
  <si>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</si>
  <si>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</si>
  <si>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</si>
  <si>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</si>
  <si>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</si>
  <si>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</si>
  <si>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</si>
  <si>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</si>
  <si>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</si>
  <si>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</si>
  <si>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</si>
  <si>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</si>
  <si>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</si>
  <si>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</si>
  <si>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</si>
  <si>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</si>
  <si>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</si>
  <si>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</si>
  <si>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</si>
  <si>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</si>
  <si>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</si>
  <si>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</si>
  <si>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</si>
  <si>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</si>
  <si>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</si>
  <si>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</si>
  <si>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</si>
  <si>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</si>
  <si>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</si>
  <si>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</si>
  <si>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</si>
  <si>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</si>
  <si>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</si>
  <si>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</si>
  <si>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</si>
  <si>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</si>
  <si>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</si>
  <si>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</si>
  <si>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</si>
  <si>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</si>
  <si>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</si>
  <si>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</si>
  <si>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</si>
  <si>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</si>
  <si>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</si>
  <si>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</si>
  <si>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</si>
  <si>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</si>
  <si>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</si>
  <si>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</si>
  <si>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</si>
  <si>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</si>
  <si>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</si>
  <si>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</si>
  <si>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</si>
  <si>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</si>
  <si>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</si>
  <si>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od međunarodnih organizacija te institucija i tijela EU</t>
  </si>
  <si>
    <t>Tekuće pomoći od institucija i tijela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</si>
  <si>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</si>
  <si>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</si>
  <si>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</si>
  <si>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</si>
  <si>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 - kamate a vista</t>
  </si>
  <si>
    <t>Prihodi od administrativnih pristojbi i po posebnim propisima</t>
  </si>
  <si>
    <t>Prihodi po posebnim propisima</t>
  </si>
  <si>
    <t>Sufinanciranje cijene usluge, participacije i slično</t>
  </si>
  <si>
    <t>Prihodi od pruženih usluga</t>
  </si>
  <si>
    <t>Donacije od pravnih i fizičkih osoba izvan općeg proračuna</t>
  </si>
  <si>
    <t>Tekuće donacije  od pravnih i fizičkih osoba izvan općeg proračuna</t>
  </si>
  <si>
    <t>Kapitalne donacije  od pravnih i fizičkih osoba izvan općeg proračuna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</si>
  <si>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</si>
  <si>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</si>
  <si>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</si>
  <si>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</si>
  <si>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neproizvedene dugotrajne imovine</t>
  </si>
  <si>
    <t>Prihodi od prodaje materijalne imovine-prirodnih bogatstava</t>
  </si>
  <si>
    <t>Prihodi od prodaje postrojenja i opreme</t>
  </si>
  <si>
    <t xml:space="preserve">Ostali rashodi za zaposlene </t>
  </si>
  <si>
    <t>Doprinosi na plaće</t>
  </si>
  <si>
    <t>Doprinosi za obvezno zdravstveno osiguranje</t>
  </si>
  <si>
    <t>3212</t>
  </si>
  <si>
    <t>Naknade za prijevoz, za rad na terenu i odvojeni život</t>
  </si>
  <si>
    <t>Stručno usavršavanje</t>
  </si>
  <si>
    <t>3221</t>
  </si>
  <si>
    <t>3223</t>
  </si>
  <si>
    <t>3224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</si>
  <si>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</si>
  <si>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</si>
  <si>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</si>
  <si>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</si>
  <si>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</si>
  <si>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</si>
  <si>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</si>
  <si>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3231</t>
  </si>
  <si>
    <t>3232</t>
  </si>
  <si>
    <t>3234</t>
  </si>
  <si>
    <t>3238</t>
  </si>
  <si>
    <t>3239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</si>
  <si>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</si>
  <si>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</si>
  <si>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</si>
  <si>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</si>
  <si>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</si>
  <si>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</si>
  <si>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</si>
  <si>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</si>
  <si>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</si>
  <si>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</si>
  <si>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</si>
  <si>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</si>
  <si>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</si>
  <si>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</si>
  <si>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</si>
  <si>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</si>
  <si>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</si>
  <si>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3299</t>
  </si>
  <si>
    <t>3431</t>
  </si>
  <si>
    <t>Bankarske usluge i usluge platnog prometa</t>
  </si>
  <si>
    <t>Zatezne kamate</t>
  </si>
  <si>
    <t>Financijski rashodi</t>
  </si>
  <si>
    <t>Ostali financijski rashodi</t>
  </si>
  <si>
    <t xml:space="preserve">Ostali rashodi 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</si>
  <si>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</si>
  <si>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</si>
  <si>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</si>
  <si>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</si>
  <si>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</si>
  <si>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Uređaji,strojevi i oprema za ostale namjene</t>
  </si>
  <si>
    <t>Knjige, umjetnička djela i ostalie izložb.vrijednosti</t>
  </si>
  <si>
    <t>Knjige</t>
  </si>
  <si>
    <t>Škola primijenjenih umjetnosti i dizajna - Pula</t>
  </si>
  <si>
    <t>MATERIJALNI RASHODI</t>
  </si>
  <si>
    <t>SLUŽBENA PUTOVANJA</t>
  </si>
  <si>
    <t>STRUČNO USAVRŠAVANJE ZAPOSLENIKA</t>
  </si>
  <si>
    <t>UREDSKI MATERIJAL I OSTALI MATERIJALNI RASHODI</t>
  </si>
  <si>
    <t>MATERIJAL I SIROVINE</t>
  </si>
  <si>
    <t>MAT.I DIJELOVI ZA TEKUĆE I INVEST.ODRŽAVANJE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</si>
  <si>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</si>
  <si>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</si>
  <si>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</si>
  <si>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</si>
  <si>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</si>
  <si>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</si>
  <si>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</si>
  <si>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</si>
  <si>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</si>
  <si>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</si>
  <si>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</si>
  <si>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</si>
  <si>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</si>
  <si>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</si>
  <si>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RASHODI</t>
  </si>
  <si>
    <t>BANKARSKE USLUGE I USLUGE PLATNOG PROMETA</t>
  </si>
  <si>
    <t>NAKNADE ZA PRIJEVOZ</t>
  </si>
  <si>
    <t>ENERGIJA</t>
  </si>
  <si>
    <t>ZDRAVSTVENE I VETERINARSKE USLUGE</t>
  </si>
  <si>
    <t>PREMIJE OSIGURANJA</t>
  </si>
  <si>
    <t>NAKNADE TROŠKOVA OSOBAMA IZVAN RADNOG ODNOSA</t>
  </si>
  <si>
    <t>RASHODI ZA ZAPOSLENE</t>
  </si>
  <si>
    <t>PLAĆE ZA REDOVAN RAD</t>
  </si>
  <si>
    <t>OSTALI RASHODI ZA ZAPOSLENE</t>
  </si>
  <si>
    <t>DOPRINOSI ZA OBVEZNO ZDRAVSTVENO OSIGURANJE</t>
  </si>
  <si>
    <t>OSTALI RASHODI</t>
  </si>
  <si>
    <t>TEKUĆE DONACIJE U NARAVI</t>
  </si>
  <si>
    <t>RASHODI ZA NABAVU PROIZVEDENE DUGOTRAJNE IMOVINE</t>
  </si>
  <si>
    <t>UREĐAJI, STROJEVI I OPREMA ZA OSTALE NAMJENE</t>
  </si>
  <si>
    <t>KNJIGE</t>
  </si>
  <si>
    <t>Nematerijalna imovina</t>
  </si>
  <si>
    <t>Oprema za održavanje i zaštitu</t>
  </si>
  <si>
    <t>Prihodi od prodaje proizvoda i robe te pruženih usluga i prihodi od donacija</t>
  </si>
  <si>
    <t>11001 Nenamjenski prihodi i primici</t>
  </si>
  <si>
    <t>32400 Vlastiti prihodi srednjih škola</t>
  </si>
  <si>
    <t>4 Prihodi za posebne namjene</t>
  </si>
  <si>
    <t>47400 Prihodi za posebne namjene za srednje škole</t>
  </si>
  <si>
    <t>48007 Decentralizirana sredstva za srednje škole</t>
  </si>
  <si>
    <t>48011 Decentralizirana sredstva prethodne godine-školstvo</t>
  </si>
  <si>
    <t>5 Pomoći</t>
  </si>
  <si>
    <t>51100 Strukturni fondovi EU</t>
  </si>
  <si>
    <t>51999 Prihodi od EU projekata-ostalo</t>
  </si>
  <si>
    <t>53080 Agencija za odgoj i obrazovanje za proračunske korisnike</t>
  </si>
  <si>
    <t>53082 Ministarstvo znanosti i obrazovanja za srednje škole</t>
  </si>
  <si>
    <t>53102 Ministarstvo rada, mirovinskog sustava, obitelji i socijalne politike za proračunske korisnike</t>
  </si>
  <si>
    <t>55359 Grad Pula za proračunske korisnike</t>
  </si>
  <si>
    <t>58800 Proračunski korisnici za proračunske korisnike</t>
  </si>
  <si>
    <t>6 Donacije</t>
  </si>
  <si>
    <t>62400 Donacije za srednje škole</t>
  </si>
  <si>
    <t>09 Obrazovanje</t>
  </si>
  <si>
    <t>092 Srednjoškolsko obrazovanje</t>
  </si>
  <si>
    <t>0922 Više srednjoškolsko obrazovanje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</si>
  <si>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</si>
  <si>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</si>
  <si>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</si>
  <si>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</si>
  <si>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</si>
  <si>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Decentralizirana sredstva za srednje škole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</si>
  <si>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</si>
  <si>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</si>
  <si>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</si>
  <si>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</si>
  <si>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</si>
  <si>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Vlastiti prihodi srednjih škola</t>
  </si>
  <si>
    <t>Izvor financiranja 47400</t>
  </si>
  <si>
    <t>Prihodi za posebne namjene za srednje škole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</si>
  <si>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</si>
  <si>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</si>
  <si>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</si>
  <si>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</si>
  <si>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</si>
  <si>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Ministarstvo znanosti i obrazovanja za srednje škole</t>
  </si>
  <si>
    <t>PROGRAM 2301</t>
  </si>
  <si>
    <t>PROGRAMI OBRAZOVANJA IZNAD STANDARDA</t>
  </si>
  <si>
    <t>Aktivnost A230143</t>
  </si>
  <si>
    <t>IZLOŽBA UČENIČKIH RADOVA</t>
  </si>
  <si>
    <t>Izvor financiranja 55359</t>
  </si>
  <si>
    <t>Grad Pula za proračunske korisnike</t>
  </si>
  <si>
    <t>Aktivnost A230162</t>
  </si>
  <si>
    <t>NAKNADA ZA ŽUPANIJSKO STRUČNO VIJEĆE</t>
  </si>
  <si>
    <t>Izvor financiranja 53080</t>
  </si>
  <si>
    <t>Agencija za odgoj i obrazovanje za proračunske korisnike</t>
  </si>
  <si>
    <t>Aktivnost A230184</t>
  </si>
  <si>
    <t>ZAVIČAJNA NASTAVA</t>
  </si>
  <si>
    <t>Izvor financiranja 11001</t>
  </si>
  <si>
    <t>Nenamjenski prihodi i primici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</si>
  <si>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</si>
  <si>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</si>
  <si>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</si>
  <si>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</si>
  <si>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</si>
  <si>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</si>
  <si>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</si>
  <si>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</si>
  <si>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</si>
  <si>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</si>
  <si>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</si>
  <si>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</si>
  <si>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</si>
  <si>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</si>
  <si>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48008 Decentralizirana sredstva za kapitalno srednje škole</t>
  </si>
  <si>
    <t>PROGRAM 2404</t>
  </si>
  <si>
    <t>KAPITALNA ULAGANJA U SREDNJE ŠKOLE</t>
  </si>
  <si>
    <t>Izvor financiranja 48008</t>
  </si>
  <si>
    <t>Decentralizirana sredstva za kapitalno za srednje škole</t>
  </si>
  <si>
    <t>UR.BROJ: 2168-16-2</t>
  </si>
  <si>
    <t>Predsjednica Školskog odbora</t>
  </si>
  <si>
    <t>Jasminka Brlas, prof.</t>
  </si>
  <si>
    <t>UR.BROJ: 2168-16-3</t>
  </si>
  <si>
    <t>UR.BROJ: 2168-16-4</t>
  </si>
  <si>
    <t>UR.BROJ: 2168-16-5</t>
  </si>
  <si>
    <t>UR.BROJ: 2168-16-6</t>
  </si>
  <si>
    <t>UR.BROJ: 2168-16-7</t>
  </si>
  <si>
    <t>UR.BROJ: 2168-16-8</t>
  </si>
  <si>
    <t>OSTVARENJE/IZVRŠENJE 
2024.</t>
  </si>
  <si>
    <t>IZVRŠENJE 
2024.</t>
  </si>
  <si>
    <t>Naknade građanima i kućanstvima na temelju osiguranja i druge naknade</t>
  </si>
  <si>
    <t>Rashodi za dodatna ulaganja na nefinancijskoj imovini</t>
  </si>
  <si>
    <t>51700 Prihodi za EU projekte iz ERASMUS+</t>
  </si>
  <si>
    <t>Aktivnost A230101</t>
  </si>
  <si>
    <t>MATERIJALNI TROŠKOVI IZNAD STANDARDA</t>
  </si>
  <si>
    <t>Aktivnost A230104</t>
  </si>
  <si>
    <t>POMOĆNICI U NASTAVI</t>
  </si>
  <si>
    <t>Aktivnost A230115</t>
  </si>
  <si>
    <t>OSTALI PROGRAMI I PROJEKTI</t>
  </si>
  <si>
    <t>Aktivnost A230214</t>
  </si>
  <si>
    <t>IZMJENA NAZIVA ŠKOLA (DVOJEZIČNOST)</t>
  </si>
  <si>
    <t>Aktivnost A240416</t>
  </si>
  <si>
    <t>ŠKOLA PRIMIJENJENIH UMJETNOSTI I DIZAJNA PULA</t>
  </si>
  <si>
    <t>RASHODI ZA DODATNA ULAGANJA NA NEFINANCIJSKOJ IMOVINI</t>
  </si>
  <si>
    <t>PROGRAM 2302</t>
  </si>
  <si>
    <t>Ostale naknade građanima i kućanstvima iz proračuna</t>
  </si>
  <si>
    <t>Naknade građanima i kućanstvima u naravi</t>
  </si>
  <si>
    <t>Dodatna ulaganja na građevinskim objektima</t>
  </si>
  <si>
    <t>DODATNA ULAGANJA NA GRAĐEVINSKIM OBJEKTIAM</t>
  </si>
  <si>
    <t>Kamate na oročena sredstva i depozite po viđenju</t>
  </si>
  <si>
    <t>IZVORNI PLAN ILI REBALANS 2025.</t>
  </si>
  <si>
    <t>TEKUĆI PLAN 2025.</t>
  </si>
  <si>
    <t xml:space="preserve"> IZVRŠENJE 
2025.</t>
  </si>
  <si>
    <t>OSTVARENJE/IZVRŠENJE 
2025.</t>
  </si>
  <si>
    <t>IZVRŠENJE 
2025.</t>
  </si>
  <si>
    <t>IZVJEŠTAJ O IZVRŠENJU FINANCIJSKOG PLANA ŠKOLE PRIMIJENJENIH UMJETNOSTI I DIZAJNA - PULA ZA 2025. GODINU</t>
  </si>
  <si>
    <t xml:space="preserve">OSTVARENJE/IZVRŠENJE 
2025. </t>
  </si>
  <si>
    <t xml:space="preserve"> </t>
  </si>
  <si>
    <t>Licence</t>
  </si>
  <si>
    <t>Komunikacijska oprema</t>
  </si>
  <si>
    <t>Vlastiti izvori</t>
  </si>
  <si>
    <t>Rezultat poslovanja</t>
  </si>
  <si>
    <t>Rezultat višak-manjak</t>
  </si>
  <si>
    <t>53090 Ministarstvo turizma i sporta za proračunske korisnike</t>
  </si>
  <si>
    <t>KLASA: 400-07/26-01/1</t>
  </si>
  <si>
    <t>RASHODI ZA NABAVU NEPROIZVEDENE DUGOTRAJNE IMOVINE</t>
  </si>
  <si>
    <t>LICENCE</t>
  </si>
  <si>
    <t>Izvor financiranja 53090</t>
  </si>
  <si>
    <t>Ministarstvo turizma i sporta za proračunske korisnike</t>
  </si>
  <si>
    <t>Aktivnost A230176</t>
  </si>
  <si>
    <t>DRŽAVNO NATJECANJE</t>
  </si>
  <si>
    <t>Aktivnost A230219</t>
  </si>
  <si>
    <t>UZORKOVANJE VODE I IZRADA PROCJENE RIZIKA VODOVODNE MREŽE</t>
  </si>
  <si>
    <t>KOMUNIKACIJSKA OPREMA</t>
  </si>
  <si>
    <t>Pula, 23.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</si>
</sst>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19" fillId="2" borderId="0" xfId="0" applyNumberFormat="1" applyFont="1" applyFill="1" applyBorder="1" applyAlignment="1" applyProtection="1">
      <alignment horizontal="center" vertical="center" wrapText="1"/>
    </xf>
    <xf numFmtId="3" fontId="20" fillId="0" borderId="3" xfId="0" quotePrefix="1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15" fillId="5" borderId="1" xfId="0" applyFont="1" applyFill="1" applyBorder="1" applyAlignment="1" applyProtection="1">
      <alignment vertical="center" wrapText="1" readingOrder="1"/>
      <protection locked="0"/>
    </xf>
    <xf numFmtId="0" fontId="15" fillId="5" borderId="2" xfId="0" applyFont="1" applyFill="1" applyBorder="1" applyAlignment="1" applyProtection="1">
      <alignment vertical="center" wrapText="1" readingOrder="1"/>
      <protection locked="0"/>
    </xf>
    <xf numFmtId="0" fontId="15" fillId="5" borderId="4" xfId="0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1" fillId="4" borderId="3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0" fontId="2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1" fillId="2" borderId="4" xfId="0" applyNumberFormat="1" applyFont="1" applyFill="1" applyBorder="1" applyAlignment="1" applyProtection="1">
      <alignment vertical="center" wrapText="1"/>
    </xf>
    <xf numFmtId="0" fontId="11" fillId="2" borderId="2" xfId="0" applyNumberFormat="1" applyFont="1" applyFill="1" applyBorder="1" applyAlignment="1" applyProtection="1">
      <alignment vertical="center" wrapText="1"/>
    </xf>
    <xf numFmtId="0" fontId="25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0" fontId="26" fillId="0" borderId="0" xfId="0" applyFont="1"/>
    <xf numFmtId="4" fontId="11" fillId="0" borderId="4" xfId="0" applyNumberFormat="1" applyFont="1" applyBorder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/>
    <xf numFmtId="4" fontId="11" fillId="0" borderId="3" xfId="0" applyNumberFormat="1" applyFont="1" applyBorder="1"/>
    <xf numFmtId="4" fontId="9" fillId="0" borderId="3" xfId="0" applyNumberFormat="1" applyFont="1" applyBorder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0" borderId="0" xfId="0" applyNumberFormat="1" applyFont="1" applyFill="1" applyBorder="1" applyAlignment="1" applyProtection="1">
      <alignment vertical="center" wrapText="1"/>
    </xf>
    <xf numFmtId="0" fontId="28" fillId="2" borderId="0" xfId="0" applyNumberFormat="1" applyFont="1" applyFill="1" applyBorder="1" applyAlignment="1" applyProtection="1">
      <alignment horizontal="center" vertical="center" wrapText="1"/>
    </xf>
    <xf numFmtId="0" fontId="27" fillId="2" borderId="0" xfId="0" applyNumberFormat="1" applyFont="1" applyFill="1" applyBorder="1" applyAlignment="1" applyProtection="1">
      <alignment vertical="center" wrapText="1"/>
    </xf>
    <xf numFmtId="0" fontId="26" fillId="2" borderId="0" xfId="0" applyFont="1" applyFill="1"/>
    <xf numFmtId="0" fontId="30" fillId="2" borderId="0" xfId="0" applyFont="1" applyFill="1" applyAlignment="1">
      <alignment wrapText="1"/>
    </xf>
    <xf numFmtId="0" fontId="29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right" vertical="center"/>
    </xf>
    <xf numFmtId="4" fontId="27" fillId="2" borderId="0" xfId="0" applyNumberFormat="1" applyFont="1" applyFill="1" applyBorder="1" applyAlignment="1" applyProtection="1"/>
    <xf numFmtId="3" fontId="32" fillId="2" borderId="0" xfId="0" applyNumberFormat="1" applyFont="1" applyFill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3" fontId="20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 applyProtection="1">
      <alignment horizontal="center" vertical="center" wrapText="1"/>
    </xf>
    <xf numFmtId="3" fontId="7" fillId="2" borderId="0" xfId="0" applyNumberFormat="1" applyFont="1" applyFill="1" applyBorder="1" applyAlignment="1">
      <alignment horizontal="right"/>
    </xf>
    <xf numFmtId="0" fontId="33" fillId="2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33" fillId="0" borderId="0" xfId="0" applyFont="1"/>
    <xf numFmtId="4" fontId="34" fillId="0" borderId="3" xfId="0" applyNumberFormat="1" applyFont="1" applyBorder="1"/>
    <xf numFmtId="4" fontId="33" fillId="0" borderId="3" xfId="0" applyNumberFormat="1" applyFont="1" applyBorder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36" fillId="0" borderId="3" xfId="0" applyNumberFormat="1" applyFont="1" applyBorder="1"/>
    <xf numFmtId="3" fontId="9" fillId="2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" fontId="11" fillId="0" borderId="3" xfId="0" applyNumberFormat="1" applyFont="1" applyBorder="1" applyAlignment="1"/>
    <xf numFmtId="4" fontId="9" fillId="0" borderId="3" xfId="0" applyNumberFormat="1" applyFont="1" applyBorder="1" applyAlignment="1"/>
    <xf numFmtId="0" fontId="20" fillId="3" borderId="3" xfId="0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tabSelected="1" zoomScaleNormal="100" workbookViewId="0">
      <selection sqref="A1:K1"/>
    </sheetView>
  </sheetViews>
  <sheetFormatPr defaultRowHeight="15" x14ac:dyDescent="0.25"/>
  <cols>
    <col min="5" max="6" width="25.28515625" customWidth="1"/>
    <col min="7" max="9" width="25.28515625" style="89" customWidth="1"/>
    <col min="10" max="11" width="15.7109375" style="89" customWidth="1"/>
  </cols>
  <sheetData>
    <row r="1" spans="1:11" ht="42" customHeight="1" x14ac:dyDescent="0.25">
      <c r="A1" s="140" t="s">
        <v>290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.75" customHeight="1" x14ac:dyDescent="0.25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6.75" customHeight="1" x14ac:dyDescent="0.25">
      <c r="A3" s="159"/>
      <c r="B3" s="159"/>
      <c r="C3" s="159"/>
      <c r="D3" s="31"/>
      <c r="E3" s="31"/>
      <c r="F3" s="31"/>
      <c r="G3" s="98"/>
      <c r="H3" s="98"/>
      <c r="I3" s="99"/>
      <c r="J3" s="99"/>
      <c r="K3" s="100"/>
    </row>
    <row r="4" spans="1:11" ht="18" customHeight="1" x14ac:dyDescent="0.25">
      <c r="A4" s="140" t="s">
        <v>55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ht="18" customHeight="1" x14ac:dyDescent="0.25">
      <c r="A5" s="32"/>
      <c r="B5" s="33"/>
      <c r="C5" s="33"/>
      <c r="D5" s="33"/>
      <c r="E5" s="33"/>
      <c r="F5" s="33"/>
      <c r="G5" s="101"/>
      <c r="H5" s="101"/>
      <c r="I5" s="101"/>
      <c r="J5" s="101"/>
      <c r="K5" s="100"/>
    </row>
    <row r="6" spans="1:11" x14ac:dyDescent="0.25">
      <c r="A6" s="151" t="s">
        <v>56</v>
      </c>
      <c r="B6" s="151"/>
      <c r="C6" s="151"/>
      <c r="D6" s="151"/>
      <c r="E6" s="151"/>
      <c r="F6" s="34"/>
      <c r="G6" s="102"/>
      <c r="H6" s="102"/>
      <c r="I6" s="102"/>
      <c r="J6" s="103"/>
      <c r="K6" s="100"/>
    </row>
    <row r="7" spans="1:11" ht="25.5" x14ac:dyDescent="0.25">
      <c r="A7" s="152" t="s">
        <v>8</v>
      </c>
      <c r="B7" s="153"/>
      <c r="C7" s="153"/>
      <c r="D7" s="153"/>
      <c r="E7" s="154"/>
      <c r="F7" s="18" t="s">
        <v>263</v>
      </c>
      <c r="G7" s="111" t="s">
        <v>285</v>
      </c>
      <c r="H7" s="111" t="s">
        <v>286</v>
      </c>
      <c r="I7" s="114" t="s">
        <v>291</v>
      </c>
      <c r="J7" s="111" t="s">
        <v>17</v>
      </c>
      <c r="K7" s="111" t="s">
        <v>47</v>
      </c>
    </row>
    <row r="8" spans="1:11" s="20" customFormat="1" ht="11.25" x14ac:dyDescent="0.2">
      <c r="A8" s="145">
        <v>1</v>
      </c>
      <c r="B8" s="145"/>
      <c r="C8" s="145"/>
      <c r="D8" s="145"/>
      <c r="E8" s="146"/>
      <c r="F8" s="19">
        <v>2</v>
      </c>
      <c r="G8" s="112"/>
      <c r="H8" s="112">
        <v>4</v>
      </c>
      <c r="I8" s="112">
        <v>5</v>
      </c>
      <c r="J8" s="112" t="s">
        <v>19</v>
      </c>
      <c r="K8" s="112" t="s">
        <v>20</v>
      </c>
    </row>
    <row r="9" spans="1:11" x14ac:dyDescent="0.25">
      <c r="A9" s="147" t="s">
        <v>0</v>
      </c>
      <c r="B9" s="148"/>
      <c r="C9" s="148"/>
      <c r="D9" s="148"/>
      <c r="E9" s="149"/>
      <c r="F9" s="42">
        <f t="shared" ref="F9" si="0">SUM(F10:F11)</f>
        <v>809727.87</v>
      </c>
      <c r="G9" s="42">
        <f t="shared" ref="G9" si="1">G10+G11</f>
        <v>998356.45</v>
      </c>
      <c r="H9" s="42">
        <f t="shared" ref="H9" si="2">H10+H11</f>
        <v>998356.45</v>
      </c>
      <c r="I9" s="42">
        <f t="shared" ref="I9" si="3">SUM(I10:I11)</f>
        <v>853857.89</v>
      </c>
      <c r="J9" s="42">
        <f>SUM(I9/F9*100)</f>
        <v>105.4499816092535</v>
      </c>
      <c r="K9" s="42">
        <f>SUM(I9/H9*100)</f>
        <v>85.526355842144369</v>
      </c>
    </row>
    <row r="10" spans="1:11" x14ac:dyDescent="0.25">
      <c r="A10" s="150" t="s">
        <v>48</v>
      </c>
      <c r="B10" s="142"/>
      <c r="C10" s="142"/>
      <c r="D10" s="142"/>
      <c r="E10" s="144"/>
      <c r="F10" s="85">
        <v>809727.87</v>
      </c>
      <c r="G10" s="85">
        <v>998356.45</v>
      </c>
      <c r="H10" s="85">
        <v>998356.45</v>
      </c>
      <c r="I10" s="85">
        <v>853857.89</v>
      </c>
      <c r="J10" s="85">
        <f>SUM(I10/F10*100)</f>
        <v>105.4499816092535</v>
      </c>
      <c r="K10" s="85">
        <f>SUM(I10/H10*100)</f>
        <v>85.526355842144369</v>
      </c>
    </row>
    <row r="11" spans="1:11" x14ac:dyDescent="0.25">
      <c r="A11" s="155" t="s">
        <v>53</v>
      </c>
      <c r="B11" s="144"/>
      <c r="C11" s="144"/>
      <c r="D11" s="144"/>
      <c r="E11" s="144"/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</row>
    <row r="12" spans="1:11" x14ac:dyDescent="0.25">
      <c r="A12" s="14" t="s">
        <v>1</v>
      </c>
      <c r="B12" s="26"/>
      <c r="C12" s="26"/>
      <c r="D12" s="26"/>
      <c r="E12" s="26"/>
      <c r="F12" s="42">
        <f t="shared" ref="F12" si="4">SUM(F13:F14)</f>
        <v>813701.6</v>
      </c>
      <c r="G12" s="42">
        <f t="shared" ref="G12" si="5">G13+G14</f>
        <v>1006337.64</v>
      </c>
      <c r="H12" s="42">
        <f t="shared" ref="H12" si="6">H13+H14</f>
        <v>1006337.64</v>
      </c>
      <c r="I12" s="42">
        <f t="shared" ref="I12" si="7">SUM(I13:I14)</f>
        <v>919571.63</v>
      </c>
      <c r="J12" s="42">
        <f>SUM(I12/F12*100)</f>
        <v>113.01091579517602</v>
      </c>
      <c r="K12" s="42">
        <f>SUM(I12/H12*100)</f>
        <v>91.378041866743658</v>
      </c>
    </row>
    <row r="13" spans="1:11" x14ac:dyDescent="0.25">
      <c r="A13" s="141" t="s">
        <v>49</v>
      </c>
      <c r="B13" s="142"/>
      <c r="C13" s="142"/>
      <c r="D13" s="142"/>
      <c r="E13" s="142"/>
      <c r="F13" s="85">
        <v>794741.11</v>
      </c>
      <c r="G13" s="85">
        <v>977854.47</v>
      </c>
      <c r="H13" s="85">
        <v>977854.47</v>
      </c>
      <c r="I13" s="85">
        <v>913338.16</v>
      </c>
      <c r="J13" s="85">
        <f t="shared" ref="J13:J14" si="8">SUM(I13/F13*100)</f>
        <v>114.9227274778827</v>
      </c>
      <c r="K13" s="85">
        <f t="shared" ref="K13:K14" si="9">SUM(I13/H13*100)</f>
        <v>93.40225851807989</v>
      </c>
    </row>
    <row r="14" spans="1:11" x14ac:dyDescent="0.25">
      <c r="A14" s="143" t="s">
        <v>50</v>
      </c>
      <c r="B14" s="144"/>
      <c r="C14" s="144"/>
      <c r="D14" s="144"/>
      <c r="E14" s="144"/>
      <c r="F14" s="41">
        <v>18960.490000000002</v>
      </c>
      <c r="G14" s="41">
        <v>28483.17</v>
      </c>
      <c r="H14" s="41">
        <v>28483.17</v>
      </c>
      <c r="I14" s="41">
        <v>6233.47</v>
      </c>
      <c r="J14" s="85">
        <f t="shared" si="8"/>
        <v>32.876101830701629</v>
      </c>
      <c r="K14" s="85">
        <f t="shared" si="9"/>
        <v>21.884748081059797</v>
      </c>
    </row>
    <row r="15" spans="1:11" x14ac:dyDescent="0.25">
      <c r="A15" s="158" t="s">
        <v>57</v>
      </c>
      <c r="B15" s="148"/>
      <c r="C15" s="148"/>
      <c r="D15" s="148"/>
      <c r="E15" s="148"/>
      <c r="F15" s="42">
        <f t="shared" ref="F15" si="10">SUM(F9-F12)</f>
        <v>-3973.7299999999814</v>
      </c>
      <c r="G15" s="42">
        <f t="shared" ref="G15" si="11">G9-G12</f>
        <v>-7981.1900000000605</v>
      </c>
      <c r="H15" s="42">
        <f t="shared" ref="H15" si="12">H9-H12</f>
        <v>-7981.1900000000605</v>
      </c>
      <c r="I15" s="42">
        <f t="shared" ref="I15" si="13">SUM(I9-I12)</f>
        <v>-65713.739999999991</v>
      </c>
      <c r="J15" s="42">
        <f>SUM(I15/F15*100)</f>
        <v>1653.7042023489341</v>
      </c>
      <c r="K15" s="42">
        <f>SUM(I15/H15*100)</f>
        <v>823.35766972092495</v>
      </c>
    </row>
    <row r="16" spans="1:11" ht="18" x14ac:dyDescent="0.25">
      <c r="A16" s="31"/>
      <c r="B16" s="35"/>
      <c r="C16" s="35"/>
      <c r="D16" s="35"/>
      <c r="E16" s="35"/>
      <c r="F16" s="39"/>
      <c r="G16" s="39"/>
      <c r="H16" s="104"/>
      <c r="I16" s="104"/>
      <c r="J16" s="104"/>
      <c r="K16" s="104"/>
    </row>
    <row r="17" spans="1:42" ht="18" customHeight="1" x14ac:dyDescent="0.25">
      <c r="A17" s="151" t="s">
        <v>58</v>
      </c>
      <c r="B17" s="151"/>
      <c r="C17" s="151"/>
      <c r="D17" s="151"/>
      <c r="E17" s="151"/>
      <c r="F17" s="39"/>
      <c r="G17" s="39"/>
      <c r="H17" s="104"/>
      <c r="I17" s="104"/>
      <c r="J17" s="104"/>
      <c r="K17" s="104"/>
    </row>
    <row r="18" spans="1:42" ht="25.5" x14ac:dyDescent="0.25">
      <c r="A18" s="152" t="s">
        <v>8</v>
      </c>
      <c r="B18" s="153"/>
      <c r="C18" s="153"/>
      <c r="D18" s="153"/>
      <c r="E18" s="154"/>
      <c r="F18" s="18" t="s">
        <v>263</v>
      </c>
      <c r="G18" s="111" t="s">
        <v>285</v>
      </c>
      <c r="H18" s="111" t="s">
        <v>286</v>
      </c>
      <c r="I18" s="114" t="s">
        <v>291</v>
      </c>
      <c r="J18" s="115" t="s">
        <v>17</v>
      </c>
      <c r="K18" s="115" t="s">
        <v>47</v>
      </c>
    </row>
    <row r="19" spans="1:42" s="20" customFormat="1" x14ac:dyDescent="0.25">
      <c r="A19" s="145">
        <v>1</v>
      </c>
      <c r="B19" s="145"/>
      <c r="C19" s="145"/>
      <c r="D19" s="145"/>
      <c r="E19" s="146"/>
      <c r="F19" s="40">
        <v>2</v>
      </c>
      <c r="G19" s="113">
        <v>3</v>
      </c>
      <c r="H19" s="113">
        <v>4</v>
      </c>
      <c r="I19" s="113">
        <v>5</v>
      </c>
      <c r="J19" s="116" t="s">
        <v>19</v>
      </c>
      <c r="K19" s="116" t="s">
        <v>20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50" t="s">
        <v>51</v>
      </c>
      <c r="B20" s="163"/>
      <c r="C20" s="163"/>
      <c r="D20" s="163"/>
      <c r="E20" s="164"/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</row>
    <row r="21" spans="1:42" x14ac:dyDescent="0.25">
      <c r="A21" s="150" t="s">
        <v>52</v>
      </c>
      <c r="B21" s="142"/>
      <c r="C21" s="142"/>
      <c r="D21" s="142"/>
      <c r="E21" s="142"/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</row>
    <row r="22" spans="1:42" s="27" customFormat="1" ht="15" customHeight="1" x14ac:dyDescent="0.25">
      <c r="A22" s="160" t="s">
        <v>54</v>
      </c>
      <c r="B22" s="161"/>
      <c r="C22" s="161"/>
      <c r="D22" s="161"/>
      <c r="E22" s="162"/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7" customFormat="1" ht="15" customHeight="1" x14ac:dyDescent="0.25">
      <c r="A23" s="160" t="s">
        <v>59</v>
      </c>
      <c r="B23" s="161"/>
      <c r="C23" s="161"/>
      <c r="D23" s="161"/>
      <c r="E23" s="162"/>
      <c r="F23" s="42">
        <v>11954.92</v>
      </c>
      <c r="G23" s="42">
        <v>7981.19</v>
      </c>
      <c r="H23" s="42">
        <v>7981.19</v>
      </c>
      <c r="I23" s="42">
        <v>7981.19</v>
      </c>
      <c r="J23" s="42">
        <f t="shared" ref="J23:J24" si="14">SUM(I23/F23*100)</f>
        <v>66.760714417160457</v>
      </c>
      <c r="K23" s="42">
        <f>SUM(I23/H23*100)</f>
        <v>100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58" t="s">
        <v>60</v>
      </c>
      <c r="B24" s="148"/>
      <c r="C24" s="148"/>
      <c r="D24" s="148"/>
      <c r="E24" s="148"/>
      <c r="F24" s="42">
        <v>7981.19</v>
      </c>
      <c r="G24" s="42">
        <v>0</v>
      </c>
      <c r="H24" s="42">
        <v>0</v>
      </c>
      <c r="I24" s="42">
        <v>-57732.55</v>
      </c>
      <c r="J24" s="42">
        <f t="shared" si="14"/>
        <v>-723.35766972093143</v>
      </c>
      <c r="K24" s="42">
        <v>0</v>
      </c>
    </row>
    <row r="25" spans="1:42" ht="15.75" x14ac:dyDescent="0.25">
      <c r="A25" s="36"/>
      <c r="B25" s="37"/>
      <c r="C25" s="37"/>
      <c r="D25" s="37"/>
      <c r="E25" s="37"/>
      <c r="F25" s="38"/>
      <c r="G25" s="105"/>
      <c r="H25" s="105"/>
      <c r="I25" s="117"/>
      <c r="J25" s="117"/>
      <c r="K25" s="118"/>
    </row>
    <row r="26" spans="1:42" ht="15.75" x14ac:dyDescent="0.25">
      <c r="A26" s="165" t="s">
        <v>64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42" ht="15.75" x14ac:dyDescent="0.25">
      <c r="A27" s="10"/>
      <c r="B27" s="11"/>
      <c r="C27" s="11"/>
      <c r="D27" s="11"/>
      <c r="E27" s="11"/>
      <c r="F27" s="12"/>
      <c r="G27" s="106"/>
      <c r="H27" s="106"/>
      <c r="I27" s="106"/>
      <c r="J27" s="106"/>
    </row>
    <row r="28" spans="1:42" x14ac:dyDescent="0.25">
      <c r="A28" s="166" t="s">
        <v>65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</row>
    <row r="29" spans="1:42" ht="15" customHeight="1" x14ac:dyDescent="0.25">
      <c r="A29" s="166" t="s">
        <v>66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</row>
    <row r="30" spans="1:42" ht="36.75" customHeight="1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</row>
    <row r="31" spans="1:42" ht="15" customHeight="1" x14ac:dyDescent="0.25">
      <c r="A31" s="157" t="s">
        <v>67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42" x14ac:dyDescent="0.25">
      <c r="A32" s="79"/>
      <c r="B32" s="79"/>
      <c r="C32" s="79"/>
      <c r="D32" s="79"/>
      <c r="E32" s="79"/>
      <c r="F32" s="79"/>
      <c r="G32" s="107"/>
      <c r="H32" s="107"/>
      <c r="I32" s="107"/>
      <c r="J32" s="107"/>
      <c r="K32" s="107"/>
    </row>
    <row r="33" spans="1:10" ht="15" customHeight="1" x14ac:dyDescent="0.25">
      <c r="A33" s="119" t="s">
        <v>299</v>
      </c>
      <c r="I33" s="156" t="s">
        <v>255</v>
      </c>
      <c r="J33" s="156"/>
    </row>
    <row r="34" spans="1:10" x14ac:dyDescent="0.25">
      <c r="A34" s="129" t="s">
        <v>254</v>
      </c>
      <c r="I34" s="120" t="s">
        <v>256</v>
      </c>
      <c r="J34" s="121"/>
    </row>
    <row r="35" spans="1:10" ht="15" customHeight="1" x14ac:dyDescent="0.25">
      <c r="A35" s="139" t="s">
        <v>309</v>
      </c>
      <c r="E35" t="s">
        <v>292</v>
      </c>
    </row>
  </sheetData>
  <mergeCells count="26">
    <mergeCell ref="I33:J33"/>
    <mergeCell ref="A31:K31"/>
    <mergeCell ref="A15:E15"/>
    <mergeCell ref="A24:E24"/>
    <mergeCell ref="A3:C3"/>
    <mergeCell ref="A23:E23"/>
    <mergeCell ref="A18:E18"/>
    <mergeCell ref="A19:E19"/>
    <mergeCell ref="A21:E21"/>
    <mergeCell ref="A22:E22"/>
    <mergeCell ref="A20:E20"/>
    <mergeCell ref="A26:K26"/>
    <mergeCell ref="A28:K28"/>
    <mergeCell ref="A29:K30"/>
    <mergeCell ref="A17:E17"/>
    <mergeCell ref="A1:K1"/>
    <mergeCell ref="A2:K2"/>
    <mergeCell ref="A4:K4"/>
    <mergeCell ref="A13:E13"/>
    <mergeCell ref="A14:E14"/>
    <mergeCell ref="A8:E8"/>
    <mergeCell ref="A9:E9"/>
    <mergeCell ref="A10:E10"/>
    <mergeCell ref="A6:E6"/>
    <mergeCell ref="A7:E7"/>
    <mergeCell ref="A11:E1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3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6" width="25.28515625" customWidth="1"/>
    <col min="7" max="9" width="25.28515625" style="89" customWidth="1"/>
    <col min="10" max="11" width="15.7109375" style="121" customWidth="1"/>
  </cols>
  <sheetData>
    <row r="1" spans="1:11" ht="18" customHeight="1" x14ac:dyDescent="0.25">
      <c r="A1" s="1"/>
      <c r="B1" s="1"/>
      <c r="C1" s="1"/>
      <c r="D1" s="13"/>
      <c r="E1" s="1"/>
      <c r="F1" s="1"/>
      <c r="G1" s="95"/>
      <c r="H1" s="95"/>
      <c r="I1" s="95"/>
      <c r="J1" s="124"/>
    </row>
    <row r="2" spans="1:11" ht="15.75" customHeight="1" x14ac:dyDescent="0.25">
      <c r="A2" s="167" t="s">
        <v>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8" x14ac:dyDescent="0.25">
      <c r="A3" s="1"/>
      <c r="B3" s="1"/>
      <c r="C3" s="1"/>
      <c r="D3" s="13"/>
      <c r="E3" s="1"/>
      <c r="F3" s="1"/>
      <c r="G3" s="95"/>
      <c r="H3" s="95"/>
      <c r="I3" s="97"/>
      <c r="J3" s="125"/>
    </row>
    <row r="4" spans="1:11" ht="18" customHeight="1" x14ac:dyDescent="0.25">
      <c r="A4" s="167" t="s">
        <v>61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ht="18" x14ac:dyDescent="0.25">
      <c r="A5" s="1"/>
      <c r="B5" s="1"/>
      <c r="C5" s="1"/>
      <c r="D5" s="13"/>
      <c r="E5" s="1"/>
      <c r="F5" s="1"/>
      <c r="G5" s="95"/>
      <c r="H5" s="95"/>
      <c r="I5" s="97"/>
      <c r="J5" s="125"/>
    </row>
    <row r="6" spans="1:11" ht="15.75" customHeight="1" x14ac:dyDescent="0.25">
      <c r="A6" s="167" t="s">
        <v>18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ht="18" x14ac:dyDescent="0.25">
      <c r="A7" s="1"/>
      <c r="B7" s="1"/>
      <c r="C7" s="1"/>
      <c r="D7" s="13"/>
      <c r="E7" s="1"/>
      <c r="F7" s="1"/>
      <c r="G7" s="95"/>
      <c r="H7" s="95"/>
      <c r="I7" s="97"/>
      <c r="J7" s="125"/>
    </row>
    <row r="8" spans="1:11" ht="25.5" x14ac:dyDescent="0.25">
      <c r="A8" s="168" t="s">
        <v>8</v>
      </c>
      <c r="B8" s="169"/>
      <c r="C8" s="169"/>
      <c r="D8" s="169"/>
      <c r="E8" s="170"/>
      <c r="F8" s="28" t="s">
        <v>263</v>
      </c>
      <c r="G8" s="110" t="s">
        <v>285</v>
      </c>
      <c r="H8" s="110" t="s">
        <v>286</v>
      </c>
      <c r="I8" s="110" t="s">
        <v>288</v>
      </c>
      <c r="J8" s="110" t="s">
        <v>17</v>
      </c>
      <c r="K8" s="110" t="s">
        <v>47</v>
      </c>
    </row>
    <row r="9" spans="1:11" ht="16.5" customHeight="1" x14ac:dyDescent="0.25">
      <c r="A9" s="168">
        <v>1</v>
      </c>
      <c r="B9" s="169"/>
      <c r="C9" s="169"/>
      <c r="D9" s="169"/>
      <c r="E9" s="170"/>
      <c r="F9" s="28">
        <v>2</v>
      </c>
      <c r="G9" s="110">
        <v>3</v>
      </c>
      <c r="H9" s="110">
        <v>4</v>
      </c>
      <c r="I9" s="110">
        <v>5</v>
      </c>
      <c r="J9" s="110" t="s">
        <v>19</v>
      </c>
      <c r="K9" s="110" t="s">
        <v>20</v>
      </c>
    </row>
    <row r="10" spans="1:11" s="25" customFormat="1" x14ac:dyDescent="0.25">
      <c r="A10" s="3"/>
      <c r="B10" s="3"/>
      <c r="C10" s="3"/>
      <c r="D10" s="3"/>
      <c r="E10" s="3" t="s">
        <v>21</v>
      </c>
      <c r="F10" s="65">
        <f>SUM(F11,F35)</f>
        <v>809727.87</v>
      </c>
      <c r="G10" s="65">
        <f>SUM(G11,G35,G40)</f>
        <v>1006337.6399999999</v>
      </c>
      <c r="H10" s="65">
        <f>SUM(H11,H35,H40)</f>
        <v>1006337.6399999999</v>
      </c>
      <c r="I10" s="65">
        <f>SUM(I11,I35,I40)</f>
        <v>861365.91999999993</v>
      </c>
      <c r="J10" s="93">
        <f>SUM(I10/F10*100)</f>
        <v>106.37721040773857</v>
      </c>
      <c r="K10" s="122">
        <f>SUM(I10/H10*100)</f>
        <v>85.594127235467411</v>
      </c>
    </row>
    <row r="11" spans="1:11" s="25" customFormat="1" ht="15.75" customHeight="1" x14ac:dyDescent="0.25">
      <c r="A11" s="3">
        <v>6</v>
      </c>
      <c r="B11" s="3"/>
      <c r="C11" s="3"/>
      <c r="D11" s="3"/>
      <c r="E11" s="3" t="s">
        <v>2</v>
      </c>
      <c r="F11" s="65">
        <f>SUM(F12,F18,F21,F24,F31)</f>
        <v>809727.87</v>
      </c>
      <c r="G11" s="65">
        <f>SUM(G12,G18,G21,G24,G31)</f>
        <v>998356.45</v>
      </c>
      <c r="H11" s="65">
        <f>SUM(H12,H18,H21,H24,H31)</f>
        <v>998356.45</v>
      </c>
      <c r="I11" s="65">
        <f>SUM(I12,I18,I21,I24,I31)</f>
        <v>853857.8899999999</v>
      </c>
      <c r="J11" s="93">
        <f t="shared" ref="J11:J34" si="0">SUM(I11/F11*100)</f>
        <v>105.44998160925347</v>
      </c>
      <c r="K11" s="122">
        <f t="shared" ref="K11:K12" si="1">SUM(I11/H11*100)</f>
        <v>85.526355842144355</v>
      </c>
    </row>
    <row r="12" spans="1:11" s="25" customFormat="1" ht="25.5" x14ac:dyDescent="0.25">
      <c r="A12" s="3"/>
      <c r="B12" s="3">
        <v>63</v>
      </c>
      <c r="C12" s="3"/>
      <c r="D12" s="3"/>
      <c r="E12" s="3" t="s">
        <v>22</v>
      </c>
      <c r="F12" s="65">
        <f>SUM(F13,F15)</f>
        <v>707356.49</v>
      </c>
      <c r="G12" s="65">
        <v>870730.47</v>
      </c>
      <c r="H12" s="65">
        <v>870730.47</v>
      </c>
      <c r="I12" s="65">
        <f>SUM(I13,I15)</f>
        <v>753105.45</v>
      </c>
      <c r="J12" s="93">
        <f t="shared" si="0"/>
        <v>106.46759599251008</v>
      </c>
      <c r="K12" s="122">
        <f t="shared" si="1"/>
        <v>86.491225005597883</v>
      </c>
    </row>
    <row r="13" spans="1:11" ht="25.5" x14ac:dyDescent="0.25">
      <c r="A13" s="3"/>
      <c r="B13" s="7"/>
      <c r="C13" s="7">
        <v>632</v>
      </c>
      <c r="D13" s="7"/>
      <c r="E13" s="52" t="s">
        <v>68</v>
      </c>
      <c r="F13" s="64">
        <f t="shared" ref="F13" si="2">SUM(F14)</f>
        <v>4165</v>
      </c>
      <c r="G13" s="64"/>
      <c r="H13" s="64"/>
      <c r="I13" s="64">
        <f t="shared" ref="I13" si="3">SUM(I14)</f>
        <v>0</v>
      </c>
      <c r="J13" s="94">
        <f t="shared" si="0"/>
        <v>0</v>
      </c>
      <c r="K13" s="123"/>
    </row>
    <row r="14" spans="1:11" x14ac:dyDescent="0.25">
      <c r="A14" s="3"/>
      <c r="B14" s="7"/>
      <c r="C14" s="7"/>
      <c r="D14" s="7">
        <v>6323</v>
      </c>
      <c r="E14" s="52" t="s">
        <v>69</v>
      </c>
      <c r="F14" s="94">
        <v>4165</v>
      </c>
      <c r="G14" s="64"/>
      <c r="H14" s="64"/>
      <c r="I14" s="94">
        <v>0</v>
      </c>
      <c r="J14" s="94">
        <f t="shared" si="0"/>
        <v>0</v>
      </c>
      <c r="K14" s="123"/>
    </row>
    <row r="15" spans="1:11" ht="25.5" x14ac:dyDescent="0.25">
      <c r="A15" s="3"/>
      <c r="B15" s="7"/>
      <c r="C15" s="7">
        <v>636</v>
      </c>
      <c r="D15" s="7"/>
      <c r="E15" s="52" t="s">
        <v>70</v>
      </c>
      <c r="F15" s="64">
        <f t="shared" ref="F15" si="4">SUM(F16:F17)</f>
        <v>703191.49</v>
      </c>
      <c r="G15" s="64"/>
      <c r="H15" s="64"/>
      <c r="I15" s="64">
        <f t="shared" ref="I15" si="5">SUM(I16:I17)</f>
        <v>753105.45</v>
      </c>
      <c r="J15" s="94">
        <f t="shared" si="0"/>
        <v>107.09820307978984</v>
      </c>
      <c r="K15" s="123"/>
    </row>
    <row r="16" spans="1:11" ht="25.5" x14ac:dyDescent="0.25">
      <c r="A16" s="3"/>
      <c r="B16" s="7"/>
      <c r="C16" s="7"/>
      <c r="D16" s="70">
        <v>6361</v>
      </c>
      <c r="E16" s="52" t="s">
        <v>71</v>
      </c>
      <c r="F16" s="94">
        <v>702811.49</v>
      </c>
      <c r="G16" s="64"/>
      <c r="H16" s="64"/>
      <c r="I16" s="94">
        <v>752725.45</v>
      </c>
      <c r="J16" s="94">
        <f t="shared" si="0"/>
        <v>107.10204097545417</v>
      </c>
      <c r="K16" s="123"/>
    </row>
    <row r="17" spans="1:11" ht="25.5" x14ac:dyDescent="0.25">
      <c r="A17" s="3"/>
      <c r="B17" s="7"/>
      <c r="C17" s="7"/>
      <c r="D17" s="70">
        <v>6362</v>
      </c>
      <c r="E17" s="52" t="s">
        <v>72</v>
      </c>
      <c r="F17" s="94">
        <v>380</v>
      </c>
      <c r="G17" s="64"/>
      <c r="H17" s="64"/>
      <c r="I17" s="94">
        <v>380</v>
      </c>
      <c r="J17" s="94">
        <f t="shared" si="0"/>
        <v>100</v>
      </c>
      <c r="K17" s="123"/>
    </row>
    <row r="18" spans="1:11" s="25" customFormat="1" x14ac:dyDescent="0.25">
      <c r="A18" s="17"/>
      <c r="B18" s="17">
        <v>64</v>
      </c>
      <c r="C18" s="17"/>
      <c r="D18" s="17"/>
      <c r="E18" s="53" t="s">
        <v>73</v>
      </c>
      <c r="F18" s="65">
        <f t="shared" ref="F18:F19" si="6">SUM(F19)</f>
        <v>0.11</v>
      </c>
      <c r="G18" s="65">
        <v>1</v>
      </c>
      <c r="H18" s="65">
        <v>1</v>
      </c>
      <c r="I18" s="65">
        <f t="shared" ref="I18:I19" si="7">SUM(I19)</f>
        <v>0.09</v>
      </c>
      <c r="J18" s="93">
        <f>SUM(I18/F18*100)</f>
        <v>81.818181818181813</v>
      </c>
      <c r="K18" s="122">
        <f>SUM(I18/H18*100)</f>
        <v>9</v>
      </c>
    </row>
    <row r="19" spans="1:11" x14ac:dyDescent="0.25">
      <c r="A19" s="4"/>
      <c r="B19" s="4"/>
      <c r="C19" s="4">
        <v>641</v>
      </c>
      <c r="D19" s="4"/>
      <c r="E19" s="52" t="s">
        <v>74</v>
      </c>
      <c r="F19" s="64">
        <f t="shared" si="6"/>
        <v>0.11</v>
      </c>
      <c r="G19" s="64"/>
      <c r="H19" s="64"/>
      <c r="I19" s="64">
        <f t="shared" si="7"/>
        <v>0.09</v>
      </c>
      <c r="J19" s="94">
        <f t="shared" si="0"/>
        <v>81.818181818181813</v>
      </c>
      <c r="K19" s="123"/>
    </row>
    <row r="20" spans="1:11" x14ac:dyDescent="0.25">
      <c r="A20" s="4"/>
      <c r="B20" s="4"/>
      <c r="C20" s="4"/>
      <c r="D20" s="4">
        <v>6413</v>
      </c>
      <c r="E20" s="52" t="s">
        <v>284</v>
      </c>
      <c r="F20" s="94">
        <v>0.11</v>
      </c>
      <c r="G20" s="64"/>
      <c r="H20" s="64"/>
      <c r="I20" s="94">
        <v>0.09</v>
      </c>
      <c r="J20" s="94">
        <f t="shared" si="0"/>
        <v>81.818181818181813</v>
      </c>
      <c r="K20" s="123"/>
    </row>
    <row r="21" spans="1:11" s="25" customFormat="1" ht="25.5" x14ac:dyDescent="0.25">
      <c r="A21" s="17"/>
      <c r="B21" s="17">
        <v>65</v>
      </c>
      <c r="C21" s="17"/>
      <c r="D21" s="17"/>
      <c r="E21" s="53" t="s">
        <v>75</v>
      </c>
      <c r="F21" s="65">
        <f t="shared" ref="F21:F22" si="8">SUM(F22)</f>
        <v>23804</v>
      </c>
      <c r="G21" s="65">
        <v>19380.86</v>
      </c>
      <c r="H21" s="65">
        <v>19380.86</v>
      </c>
      <c r="I21" s="65">
        <f t="shared" ref="I21:I22" si="9">SUM(I22)</f>
        <v>19280.86</v>
      </c>
      <c r="J21" s="93">
        <f>SUM(I21/F21*100)</f>
        <v>80.998403629642084</v>
      </c>
      <c r="K21" s="122">
        <f>SUM(I21/H21*100)</f>
        <v>99.484027024600564</v>
      </c>
    </row>
    <row r="22" spans="1:11" x14ac:dyDescent="0.25">
      <c r="A22" s="4"/>
      <c r="B22" s="4"/>
      <c r="C22" s="4">
        <v>652</v>
      </c>
      <c r="D22" s="4"/>
      <c r="E22" s="52" t="s">
        <v>76</v>
      </c>
      <c r="F22" s="64">
        <f t="shared" si="8"/>
        <v>23804</v>
      </c>
      <c r="G22" s="64"/>
      <c r="H22" s="64"/>
      <c r="I22" s="64">
        <f t="shared" si="9"/>
        <v>19280.86</v>
      </c>
      <c r="J22" s="94">
        <f t="shared" si="0"/>
        <v>80.998403629642084</v>
      </c>
      <c r="K22" s="123"/>
    </row>
    <row r="23" spans="1:11" x14ac:dyDescent="0.25">
      <c r="A23" s="4"/>
      <c r="B23" s="4"/>
      <c r="C23" s="4"/>
      <c r="D23" s="4">
        <v>6526</v>
      </c>
      <c r="E23" s="52" t="s">
        <v>77</v>
      </c>
      <c r="F23" s="94">
        <v>23804</v>
      </c>
      <c r="G23" s="64"/>
      <c r="H23" s="64"/>
      <c r="I23" s="94">
        <v>19280.86</v>
      </c>
      <c r="J23" s="94">
        <f t="shared" si="0"/>
        <v>80.998403629642084</v>
      </c>
      <c r="K23" s="123"/>
    </row>
    <row r="24" spans="1:11" s="25" customFormat="1" ht="25.5" x14ac:dyDescent="0.25">
      <c r="A24" s="17"/>
      <c r="B24" s="17">
        <v>66</v>
      </c>
      <c r="C24" s="17"/>
      <c r="D24" s="17"/>
      <c r="E24" s="3" t="s">
        <v>181</v>
      </c>
      <c r="F24" s="65">
        <f t="shared" ref="F24" si="10">SUM(F25,F28)</f>
        <v>2870.5</v>
      </c>
      <c r="G24" s="65">
        <v>5136</v>
      </c>
      <c r="H24" s="65">
        <v>5136</v>
      </c>
      <c r="I24" s="65">
        <f t="shared" ref="I24" si="11">SUM(I25,I28)</f>
        <v>3423.5</v>
      </c>
      <c r="J24" s="93">
        <f>SUM(I24/F24*100)</f>
        <v>119.26493642222609</v>
      </c>
      <c r="K24" s="122">
        <f>SUM(I24/H24*100)</f>
        <v>66.656931464174448</v>
      </c>
    </row>
    <row r="25" spans="1:11" ht="15" customHeight="1" x14ac:dyDescent="0.25">
      <c r="A25" s="4"/>
      <c r="B25" s="17"/>
      <c r="C25" s="4">
        <v>661</v>
      </c>
      <c r="D25" s="4"/>
      <c r="E25" s="7" t="s">
        <v>23</v>
      </c>
      <c r="F25" s="64">
        <f t="shared" ref="F25" si="12">SUM(F26:F27)</f>
        <v>739</v>
      </c>
      <c r="G25" s="64"/>
      <c r="H25" s="64"/>
      <c r="I25" s="64">
        <f t="shared" ref="I25" si="13">SUM(I26:I27)</f>
        <v>1530</v>
      </c>
      <c r="J25" s="94">
        <f t="shared" si="0"/>
        <v>207.03653585926926</v>
      </c>
      <c r="K25" s="123"/>
    </row>
    <row r="26" spans="1:11" x14ac:dyDescent="0.25">
      <c r="A26" s="4"/>
      <c r="B26" s="17"/>
      <c r="C26" s="4"/>
      <c r="D26" s="4">
        <v>6614</v>
      </c>
      <c r="E26" s="7" t="s">
        <v>24</v>
      </c>
      <c r="F26" s="94">
        <v>239</v>
      </c>
      <c r="G26" s="64"/>
      <c r="H26" s="64"/>
      <c r="I26" s="94">
        <v>30</v>
      </c>
      <c r="J26" s="94">
        <f t="shared" si="0"/>
        <v>12.552301255230125</v>
      </c>
      <c r="K26" s="123"/>
    </row>
    <row r="27" spans="1:11" x14ac:dyDescent="0.25">
      <c r="A27" s="4"/>
      <c r="B27" s="17"/>
      <c r="C27" s="4"/>
      <c r="D27" s="70">
        <v>6615</v>
      </c>
      <c r="E27" s="52" t="s">
        <v>78</v>
      </c>
      <c r="F27" s="94">
        <v>500</v>
      </c>
      <c r="G27" s="64"/>
      <c r="H27" s="64"/>
      <c r="I27" s="94">
        <v>1500</v>
      </c>
      <c r="J27" s="94">
        <f t="shared" si="0"/>
        <v>300</v>
      </c>
      <c r="K27" s="123"/>
    </row>
    <row r="28" spans="1:11" ht="25.5" x14ac:dyDescent="0.25">
      <c r="A28" s="4"/>
      <c r="B28" s="17"/>
      <c r="C28" s="4">
        <v>663</v>
      </c>
      <c r="D28" s="4"/>
      <c r="E28" s="52" t="s">
        <v>79</v>
      </c>
      <c r="F28" s="64">
        <f t="shared" ref="F28" si="14">SUM(F29:F30)</f>
        <v>2131.5</v>
      </c>
      <c r="G28" s="64"/>
      <c r="H28" s="64"/>
      <c r="I28" s="64">
        <f t="shared" ref="I28" si="15">SUM(I29:I30)</f>
        <v>1893.5</v>
      </c>
      <c r="J28" s="94">
        <f t="shared" si="0"/>
        <v>88.834154351395739</v>
      </c>
      <c r="K28" s="123"/>
    </row>
    <row r="29" spans="1:11" ht="25.5" x14ac:dyDescent="0.25">
      <c r="A29" s="4"/>
      <c r="B29" s="17"/>
      <c r="C29" s="4"/>
      <c r="D29" s="70">
        <v>6631</v>
      </c>
      <c r="E29" s="52" t="s">
        <v>80</v>
      </c>
      <c r="F29" s="94">
        <v>1296</v>
      </c>
      <c r="G29" s="64"/>
      <c r="H29" s="64"/>
      <c r="I29" s="94">
        <v>1800</v>
      </c>
      <c r="J29" s="94">
        <f t="shared" si="0"/>
        <v>138.88888888888889</v>
      </c>
      <c r="K29" s="123"/>
    </row>
    <row r="30" spans="1:11" ht="25.5" x14ac:dyDescent="0.25">
      <c r="A30" s="4"/>
      <c r="B30" s="17"/>
      <c r="C30" s="4"/>
      <c r="D30" s="70">
        <v>6632</v>
      </c>
      <c r="E30" s="52" t="s">
        <v>81</v>
      </c>
      <c r="F30" s="94">
        <v>835.5</v>
      </c>
      <c r="G30" s="64"/>
      <c r="H30" s="64"/>
      <c r="I30" s="94">
        <v>93.5</v>
      </c>
      <c r="J30" s="94">
        <f t="shared" si="0"/>
        <v>11.190903650508677</v>
      </c>
      <c r="K30" s="123"/>
    </row>
    <row r="31" spans="1:11" s="25" customFormat="1" ht="25.5" x14ac:dyDescent="0.25">
      <c r="A31" s="17"/>
      <c r="B31" s="17">
        <v>67</v>
      </c>
      <c r="C31" s="17"/>
      <c r="D31" s="71"/>
      <c r="E31" s="53" t="s">
        <v>82</v>
      </c>
      <c r="F31" s="65">
        <f t="shared" ref="F31" si="16">SUM(F32)</f>
        <v>75696.77</v>
      </c>
      <c r="G31" s="65">
        <v>103108.12</v>
      </c>
      <c r="H31" s="65">
        <v>103108.12</v>
      </c>
      <c r="I31" s="65">
        <f t="shared" ref="I31" si="17">SUM(I32)</f>
        <v>78047.990000000005</v>
      </c>
      <c r="J31" s="93">
        <f>SUM(I31/F31*100)</f>
        <v>103.10610347046511</v>
      </c>
      <c r="K31" s="122">
        <f>SUM(I31/H31*100)</f>
        <v>75.695289565943028</v>
      </c>
    </row>
    <row r="32" spans="1:11" ht="25.5" x14ac:dyDescent="0.25">
      <c r="A32" s="4"/>
      <c r="B32" s="17"/>
      <c r="C32" s="4">
        <v>671</v>
      </c>
      <c r="D32" s="70"/>
      <c r="E32" s="52" t="s">
        <v>83</v>
      </c>
      <c r="F32" s="64">
        <f t="shared" ref="F32" si="18">SUM(F33:F34)</f>
        <v>75696.77</v>
      </c>
      <c r="G32" s="64"/>
      <c r="H32" s="64"/>
      <c r="I32" s="64">
        <f t="shared" ref="I32" si="19">SUM(I33:I34)</f>
        <v>78047.990000000005</v>
      </c>
      <c r="J32" s="94">
        <f t="shared" si="0"/>
        <v>103.10610347046511</v>
      </c>
      <c r="K32" s="123"/>
    </row>
    <row r="33" spans="1:11" ht="25.5" x14ac:dyDescent="0.25">
      <c r="A33" s="4"/>
      <c r="B33" s="17"/>
      <c r="C33" s="4"/>
      <c r="D33" s="4">
        <v>6711</v>
      </c>
      <c r="E33" s="52" t="s">
        <v>84</v>
      </c>
      <c r="F33" s="94">
        <v>69741.77</v>
      </c>
      <c r="G33" s="64"/>
      <c r="H33" s="64"/>
      <c r="I33" s="94">
        <v>77059.240000000005</v>
      </c>
      <c r="J33" s="94">
        <f t="shared" si="0"/>
        <v>110.49223442421952</v>
      </c>
      <c r="K33" s="123"/>
    </row>
    <row r="34" spans="1:11" ht="25.5" x14ac:dyDescent="0.25">
      <c r="A34" s="4"/>
      <c r="B34" s="4"/>
      <c r="C34" s="4"/>
      <c r="D34" s="4">
        <v>6712</v>
      </c>
      <c r="E34" s="54" t="s">
        <v>85</v>
      </c>
      <c r="F34" s="94">
        <v>5955</v>
      </c>
      <c r="G34" s="64"/>
      <c r="H34" s="64"/>
      <c r="I34" s="94">
        <v>988.75</v>
      </c>
      <c r="J34" s="94">
        <f t="shared" si="0"/>
        <v>16.603694374475232</v>
      </c>
      <c r="K34" s="123"/>
    </row>
    <row r="35" spans="1:11" s="25" customFormat="1" x14ac:dyDescent="0.25">
      <c r="A35" s="17">
        <v>7</v>
      </c>
      <c r="B35" s="17"/>
      <c r="C35" s="17"/>
      <c r="D35" s="17"/>
      <c r="E35" s="3" t="s">
        <v>3</v>
      </c>
      <c r="F35" s="65">
        <f t="shared" ref="F35" si="20">SUM(F36,F38)</f>
        <v>0</v>
      </c>
      <c r="G35" s="65">
        <f t="shared" ref="G35:I35" si="21">SUM(G36,G38)</f>
        <v>0</v>
      </c>
      <c r="H35" s="65">
        <f t="shared" ref="H35" si="22">SUM(H36,H38)</f>
        <v>0</v>
      </c>
      <c r="I35" s="65">
        <f t="shared" si="21"/>
        <v>0</v>
      </c>
      <c r="J35" s="93">
        <v>0</v>
      </c>
      <c r="K35" s="122">
        <v>0</v>
      </c>
    </row>
    <row r="36" spans="1:11" s="25" customFormat="1" ht="25.5" x14ac:dyDescent="0.25">
      <c r="A36" s="17"/>
      <c r="B36" s="17">
        <v>71</v>
      </c>
      <c r="C36" s="17"/>
      <c r="D36" s="17"/>
      <c r="E36" s="55" t="s">
        <v>86</v>
      </c>
      <c r="F36" s="65">
        <f t="shared" ref="F36" si="23">SUM(F37)</f>
        <v>0</v>
      </c>
      <c r="G36" s="65">
        <v>0</v>
      </c>
      <c r="H36" s="65">
        <v>0</v>
      </c>
      <c r="I36" s="65">
        <f t="shared" ref="I36" si="24">SUM(I37)</f>
        <v>0</v>
      </c>
      <c r="J36" s="93">
        <v>0</v>
      </c>
      <c r="K36" s="122">
        <v>0</v>
      </c>
    </row>
    <row r="37" spans="1:11" s="25" customFormat="1" ht="25.5" x14ac:dyDescent="0.25">
      <c r="A37" s="17"/>
      <c r="B37" s="17"/>
      <c r="C37" s="4">
        <v>711</v>
      </c>
      <c r="D37" s="17"/>
      <c r="E37" s="56" t="s">
        <v>87</v>
      </c>
      <c r="F37" s="93">
        <v>0</v>
      </c>
      <c r="G37" s="65"/>
      <c r="H37" s="65"/>
      <c r="I37" s="93">
        <v>0</v>
      </c>
      <c r="J37" s="94">
        <v>0</v>
      </c>
      <c r="K37" s="122"/>
    </row>
    <row r="38" spans="1:11" s="25" customFormat="1" ht="25.5" x14ac:dyDescent="0.25">
      <c r="A38" s="17"/>
      <c r="B38" s="17">
        <v>72</v>
      </c>
      <c r="C38" s="17"/>
      <c r="D38" s="17"/>
      <c r="E38" s="55" t="s">
        <v>25</v>
      </c>
      <c r="F38" s="65">
        <f t="shared" ref="F38" si="25">SUM(F39)</f>
        <v>0</v>
      </c>
      <c r="G38" s="65">
        <v>0</v>
      </c>
      <c r="H38" s="65">
        <v>0</v>
      </c>
      <c r="I38" s="65">
        <f t="shared" ref="I38" si="26">SUM(I39)</f>
        <v>0</v>
      </c>
      <c r="J38" s="93">
        <v>0</v>
      </c>
      <c r="K38" s="122">
        <v>0</v>
      </c>
    </row>
    <row r="39" spans="1:11" x14ac:dyDescent="0.25">
      <c r="A39" s="4"/>
      <c r="B39" s="4"/>
      <c r="C39" s="4">
        <v>722</v>
      </c>
      <c r="D39" s="4"/>
      <c r="E39" s="56" t="s">
        <v>88</v>
      </c>
      <c r="F39" s="94">
        <v>0</v>
      </c>
      <c r="G39" s="64"/>
      <c r="H39" s="64"/>
      <c r="I39" s="94">
        <v>0</v>
      </c>
      <c r="J39" s="94">
        <v>0</v>
      </c>
      <c r="K39" s="122"/>
    </row>
    <row r="40" spans="1:11" s="25" customFormat="1" x14ac:dyDescent="0.25">
      <c r="A40" s="17">
        <v>9</v>
      </c>
      <c r="B40" s="17"/>
      <c r="C40" s="17"/>
      <c r="D40" s="17"/>
      <c r="E40" s="62" t="s">
        <v>295</v>
      </c>
      <c r="F40" s="126">
        <f t="shared" ref="F40:G40" si="27">SUM(F41,F43)</f>
        <v>0</v>
      </c>
      <c r="G40" s="65">
        <f t="shared" si="27"/>
        <v>7981.19</v>
      </c>
      <c r="H40" s="65">
        <f t="shared" ref="H40" si="28">SUM(H41,H43)</f>
        <v>7981.19</v>
      </c>
      <c r="I40" s="127">
        <f>SUM(I41)</f>
        <v>7508.03</v>
      </c>
      <c r="J40" s="93">
        <v>0</v>
      </c>
      <c r="K40" s="122">
        <v>0</v>
      </c>
    </row>
    <row r="41" spans="1:11" s="25" customFormat="1" x14ac:dyDescent="0.25">
      <c r="A41" s="17"/>
      <c r="B41" s="17">
        <v>92</v>
      </c>
      <c r="C41" s="17"/>
      <c r="D41" s="17"/>
      <c r="E41" s="55" t="s">
        <v>296</v>
      </c>
      <c r="F41" s="126">
        <f t="shared" ref="F41" si="29">SUM(F42)</f>
        <v>0</v>
      </c>
      <c r="G41" s="65">
        <v>7981.19</v>
      </c>
      <c r="H41" s="65">
        <v>7981.19</v>
      </c>
      <c r="I41" s="127">
        <f>SUM(I42)</f>
        <v>7508.03</v>
      </c>
      <c r="J41" s="94">
        <v>0</v>
      </c>
      <c r="K41" s="122"/>
    </row>
    <row r="42" spans="1:11" s="25" customFormat="1" x14ac:dyDescent="0.25">
      <c r="A42" s="17"/>
      <c r="B42" s="17"/>
      <c r="C42" s="4">
        <v>922</v>
      </c>
      <c r="D42" s="17"/>
      <c r="E42" s="56" t="s">
        <v>297</v>
      </c>
      <c r="F42" s="127">
        <v>0</v>
      </c>
      <c r="G42" s="65"/>
      <c r="H42" s="93"/>
      <c r="I42" s="94">
        <v>7508.03</v>
      </c>
      <c r="J42" s="94">
        <v>0</v>
      </c>
      <c r="K42" s="122"/>
    </row>
    <row r="43" spans="1:11" ht="15.75" customHeight="1" x14ac:dyDescent="0.25">
      <c r="A43" s="82"/>
      <c r="B43" s="82"/>
      <c r="C43" s="82"/>
      <c r="D43" s="82"/>
      <c r="E43" s="82"/>
      <c r="F43" s="82"/>
      <c r="G43" s="96"/>
      <c r="H43" s="96"/>
      <c r="I43" s="96"/>
      <c r="J43" s="120"/>
    </row>
    <row r="44" spans="1:11" ht="25.5" x14ac:dyDescent="0.25">
      <c r="A44" s="168" t="s">
        <v>8</v>
      </c>
      <c r="B44" s="169"/>
      <c r="C44" s="169"/>
      <c r="D44" s="169"/>
      <c r="E44" s="170"/>
      <c r="F44" s="28" t="s">
        <v>263</v>
      </c>
      <c r="G44" s="110" t="s">
        <v>285</v>
      </c>
      <c r="H44" s="110" t="s">
        <v>286</v>
      </c>
      <c r="I44" s="110" t="s">
        <v>288</v>
      </c>
      <c r="J44" s="110" t="s">
        <v>17</v>
      </c>
      <c r="K44" s="110" t="s">
        <v>47</v>
      </c>
    </row>
    <row r="45" spans="1:11" ht="12.75" customHeight="1" x14ac:dyDescent="0.25">
      <c r="A45" s="168">
        <v>1</v>
      </c>
      <c r="B45" s="169"/>
      <c r="C45" s="169"/>
      <c r="D45" s="169"/>
      <c r="E45" s="170"/>
      <c r="F45" s="28">
        <v>2</v>
      </c>
      <c r="G45" s="110">
        <v>3</v>
      </c>
      <c r="H45" s="110">
        <v>4</v>
      </c>
      <c r="I45" s="110">
        <v>5</v>
      </c>
      <c r="J45" s="110" t="s">
        <v>19</v>
      </c>
      <c r="K45" s="110" t="s">
        <v>20</v>
      </c>
    </row>
    <row r="46" spans="1:11" s="25" customFormat="1" x14ac:dyDescent="0.25">
      <c r="A46" s="3"/>
      <c r="B46" s="3"/>
      <c r="C46" s="3"/>
      <c r="D46" s="3"/>
      <c r="E46" s="3" t="s">
        <v>9</v>
      </c>
      <c r="F46" s="65">
        <f>SUM(F47,F95)</f>
        <v>813701.6</v>
      </c>
      <c r="G46" s="65">
        <f>SUM(G47,G95)</f>
        <v>1006337.64</v>
      </c>
      <c r="H46" s="65">
        <f>SUM(H47,H95)</f>
        <v>1006337.64</v>
      </c>
      <c r="I46" s="65">
        <f>SUM(I47,I95)</f>
        <v>919571.63</v>
      </c>
      <c r="J46" s="93">
        <f t="shared" ref="J46:J48" si="30">SUM(I46/F46*100)</f>
        <v>113.01091579517602</v>
      </c>
      <c r="K46" s="122">
        <f t="shared" ref="K46:K48" si="31">SUM(I46/H46*100)</f>
        <v>91.378041866743658</v>
      </c>
    </row>
    <row r="47" spans="1:11" s="25" customFormat="1" x14ac:dyDescent="0.25">
      <c r="A47" s="3">
        <v>3</v>
      </c>
      <c r="B47" s="3"/>
      <c r="C47" s="3"/>
      <c r="D47" s="3"/>
      <c r="E47" s="3" t="s">
        <v>4</v>
      </c>
      <c r="F47" s="65">
        <f>SUM(F48,F55,F85,F89,F92)</f>
        <v>794741.11</v>
      </c>
      <c r="G47" s="65">
        <f>SUM(G48,G55,G85,G89,G92)</f>
        <v>977854.47</v>
      </c>
      <c r="H47" s="65">
        <f>SUM(H48,H55,H85,H89,H92)</f>
        <v>977854.47</v>
      </c>
      <c r="I47" s="65">
        <f>SUM(I48,I55,I85,I89,I92)</f>
        <v>913338.16</v>
      </c>
      <c r="J47" s="93">
        <f t="shared" si="30"/>
        <v>114.9227274778827</v>
      </c>
      <c r="K47" s="122">
        <f t="shared" si="31"/>
        <v>93.40225851807989</v>
      </c>
    </row>
    <row r="48" spans="1:11" s="25" customFormat="1" x14ac:dyDescent="0.25">
      <c r="A48" s="3"/>
      <c r="B48" s="3">
        <v>31</v>
      </c>
      <c r="C48" s="3"/>
      <c r="D48" s="3"/>
      <c r="E48" s="3" t="s">
        <v>5</v>
      </c>
      <c r="F48" s="65">
        <f>SUM(F49,F51,F53)</f>
        <v>707225.68</v>
      </c>
      <c r="G48" s="66">
        <v>872101.14</v>
      </c>
      <c r="H48" s="66">
        <v>872101.14</v>
      </c>
      <c r="I48" s="65">
        <f>SUM(I49,I51,I53)</f>
        <v>827240</v>
      </c>
      <c r="J48" s="93">
        <f t="shared" si="30"/>
        <v>116.96973447004922</v>
      </c>
      <c r="K48" s="122">
        <f t="shared" si="31"/>
        <v>94.855970489844793</v>
      </c>
    </row>
    <row r="49" spans="1:11" x14ac:dyDescent="0.25">
      <c r="A49" s="4"/>
      <c r="B49" s="4"/>
      <c r="C49" s="4">
        <v>311</v>
      </c>
      <c r="D49" s="4"/>
      <c r="E49" s="4" t="s">
        <v>26</v>
      </c>
      <c r="F49" s="64">
        <f>SUM(F50)</f>
        <v>589034.87</v>
      </c>
      <c r="G49" s="64"/>
      <c r="H49" s="64"/>
      <c r="I49" s="64">
        <f>SUM(I50)</f>
        <v>687764.02</v>
      </c>
      <c r="J49" s="94">
        <f t="shared" ref="J49:J54" si="32">SUM(I49/F49*100)</f>
        <v>116.76117239035442</v>
      </c>
      <c r="K49" s="123"/>
    </row>
    <row r="50" spans="1:11" x14ac:dyDescent="0.25">
      <c r="A50" s="4"/>
      <c r="B50" s="4"/>
      <c r="C50" s="4"/>
      <c r="D50" s="4">
        <v>3111</v>
      </c>
      <c r="E50" s="4" t="s">
        <v>27</v>
      </c>
      <c r="F50" s="94">
        <v>589034.87</v>
      </c>
      <c r="G50" s="64"/>
      <c r="H50" s="64"/>
      <c r="I50" s="94">
        <v>687764.02</v>
      </c>
      <c r="J50" s="94">
        <f t="shared" si="32"/>
        <v>116.76117239035442</v>
      </c>
      <c r="K50" s="123"/>
    </row>
    <row r="51" spans="1:11" x14ac:dyDescent="0.25">
      <c r="A51" s="4"/>
      <c r="B51" s="4"/>
      <c r="C51" s="4">
        <v>312</v>
      </c>
      <c r="D51" s="4"/>
      <c r="E51" s="57" t="s">
        <v>89</v>
      </c>
      <c r="F51" s="64">
        <f>SUM(F52)</f>
        <v>21022.42</v>
      </c>
      <c r="G51" s="64"/>
      <c r="H51" s="64"/>
      <c r="I51" s="64">
        <f>SUM(I52)</f>
        <v>25994.84</v>
      </c>
      <c r="J51" s="94">
        <f t="shared" si="32"/>
        <v>123.65293814889058</v>
      </c>
      <c r="K51" s="123"/>
    </row>
    <row r="52" spans="1:11" x14ac:dyDescent="0.25">
      <c r="A52" s="4"/>
      <c r="B52" s="4"/>
      <c r="C52" s="4"/>
      <c r="D52" s="4">
        <v>3121</v>
      </c>
      <c r="E52" s="57" t="s">
        <v>89</v>
      </c>
      <c r="F52" s="94">
        <v>21022.42</v>
      </c>
      <c r="G52" s="64"/>
      <c r="H52" s="64"/>
      <c r="I52" s="94">
        <v>25994.84</v>
      </c>
      <c r="J52" s="94">
        <f t="shared" si="32"/>
        <v>123.65293814889058</v>
      </c>
      <c r="K52" s="123"/>
    </row>
    <row r="53" spans="1:11" x14ac:dyDescent="0.25">
      <c r="A53" s="4"/>
      <c r="B53" s="4"/>
      <c r="C53" s="4">
        <v>313</v>
      </c>
      <c r="D53" s="4"/>
      <c r="E53" s="57" t="s">
        <v>90</v>
      </c>
      <c r="F53" s="64">
        <f>SUM(F54:F54)</f>
        <v>97168.39</v>
      </c>
      <c r="G53" s="64"/>
      <c r="H53" s="64"/>
      <c r="I53" s="64">
        <f>SUM(I54:I54)</f>
        <v>113481.14</v>
      </c>
      <c r="J53" s="94">
        <f t="shared" si="32"/>
        <v>116.78812420376627</v>
      </c>
      <c r="K53" s="123"/>
    </row>
    <row r="54" spans="1:11" x14ac:dyDescent="0.25">
      <c r="A54" s="4"/>
      <c r="B54" s="4"/>
      <c r="C54" s="4"/>
      <c r="D54" s="4">
        <v>3132</v>
      </c>
      <c r="E54" s="57" t="s">
        <v>91</v>
      </c>
      <c r="F54" s="94">
        <v>97168.39</v>
      </c>
      <c r="G54" s="64"/>
      <c r="H54" s="64"/>
      <c r="I54" s="94">
        <v>113481.14</v>
      </c>
      <c r="J54" s="94">
        <f t="shared" si="32"/>
        <v>116.78812420376627</v>
      </c>
      <c r="K54" s="123"/>
    </row>
    <row r="55" spans="1:11" s="25" customFormat="1" x14ac:dyDescent="0.25">
      <c r="A55" s="17"/>
      <c r="B55" s="17">
        <v>32</v>
      </c>
      <c r="C55" s="17"/>
      <c r="D55" s="17"/>
      <c r="E55" s="17" t="s">
        <v>14</v>
      </c>
      <c r="F55" s="65">
        <f>SUM(F56,F60,F67,F77,F79)</f>
        <v>86492.6</v>
      </c>
      <c r="G55" s="66">
        <v>104821.87</v>
      </c>
      <c r="H55" s="66">
        <v>104821.87</v>
      </c>
      <c r="I55" s="65">
        <f>SUM(I56,I60,I67,I77,I79)</f>
        <v>85167.57</v>
      </c>
      <c r="J55" s="93">
        <f>SUM(I55/F55*100)</f>
        <v>98.468042352756186</v>
      </c>
      <c r="K55" s="122">
        <f>SUM(I55/H55*100)</f>
        <v>81.249809796371707</v>
      </c>
    </row>
    <row r="56" spans="1:11" x14ac:dyDescent="0.25">
      <c r="A56" s="4"/>
      <c r="B56" s="4"/>
      <c r="C56" s="4">
        <v>321</v>
      </c>
      <c r="D56" s="4"/>
      <c r="E56" s="4" t="s">
        <v>28</v>
      </c>
      <c r="F56" s="64">
        <f>SUM(F57:F59)</f>
        <v>22408.74</v>
      </c>
      <c r="G56" s="64"/>
      <c r="H56" s="64"/>
      <c r="I56" s="64">
        <f>SUM(I57:I59)</f>
        <v>24787.22</v>
      </c>
      <c r="J56" s="94">
        <f t="shared" ref="J56:J84" si="33">SUM(I56/F56*100)</f>
        <v>110.61407290191238</v>
      </c>
      <c r="K56" s="123"/>
    </row>
    <row r="57" spans="1:11" x14ac:dyDescent="0.25">
      <c r="A57" s="4"/>
      <c r="B57" s="17"/>
      <c r="C57" s="4"/>
      <c r="D57" s="4">
        <v>3211</v>
      </c>
      <c r="E57" s="22" t="s">
        <v>29</v>
      </c>
      <c r="F57" s="94">
        <v>4902.63</v>
      </c>
      <c r="G57" s="64"/>
      <c r="H57" s="64"/>
      <c r="I57" s="94">
        <v>6222.39</v>
      </c>
      <c r="J57" s="94">
        <f t="shared" si="33"/>
        <v>126.91942895955846</v>
      </c>
      <c r="K57" s="123"/>
    </row>
    <row r="58" spans="1:11" ht="15" customHeight="1" x14ac:dyDescent="0.25">
      <c r="A58" s="4"/>
      <c r="B58" s="17"/>
      <c r="C58" s="4"/>
      <c r="D58" s="70" t="s">
        <v>92</v>
      </c>
      <c r="E58" s="57" t="s">
        <v>93</v>
      </c>
      <c r="F58" s="94">
        <v>16806.11</v>
      </c>
      <c r="G58" s="64"/>
      <c r="H58" s="64"/>
      <c r="I58" s="94">
        <v>17970.330000000002</v>
      </c>
      <c r="J58" s="94">
        <f t="shared" si="33"/>
        <v>106.92736153696482</v>
      </c>
      <c r="K58" s="123"/>
    </row>
    <row r="59" spans="1:11" x14ac:dyDescent="0.25">
      <c r="A59" s="4"/>
      <c r="B59" s="17"/>
      <c r="C59" s="4"/>
      <c r="D59" s="70">
        <v>3213</v>
      </c>
      <c r="E59" s="57" t="s">
        <v>94</v>
      </c>
      <c r="F59" s="94">
        <v>700</v>
      </c>
      <c r="G59" s="64"/>
      <c r="H59" s="64"/>
      <c r="I59" s="94">
        <v>594.5</v>
      </c>
      <c r="J59" s="94">
        <f t="shared" si="33"/>
        <v>84.928571428571431</v>
      </c>
      <c r="K59" s="123"/>
    </row>
    <row r="60" spans="1:11" x14ac:dyDescent="0.25">
      <c r="A60" s="4"/>
      <c r="B60" s="17"/>
      <c r="C60" s="4">
        <v>322</v>
      </c>
      <c r="D60" s="4"/>
      <c r="E60" s="57" t="s">
        <v>98</v>
      </c>
      <c r="F60" s="64">
        <f>SUM(F61:F66)</f>
        <v>30945.25</v>
      </c>
      <c r="G60" s="64"/>
      <c r="H60" s="64"/>
      <c r="I60" s="64">
        <f>SUM(I61:I66)</f>
        <v>29156.240000000002</v>
      </c>
      <c r="J60" s="94">
        <f t="shared" si="33"/>
        <v>94.21878963653549</v>
      </c>
      <c r="K60" s="123"/>
    </row>
    <row r="61" spans="1:11" x14ac:dyDescent="0.25">
      <c r="A61" s="4"/>
      <c r="B61" s="17"/>
      <c r="C61" s="4"/>
      <c r="D61" s="70" t="s">
        <v>95</v>
      </c>
      <c r="E61" s="57" t="s">
        <v>99</v>
      </c>
      <c r="F61" s="94">
        <v>5525.31</v>
      </c>
      <c r="G61" s="64"/>
      <c r="H61" s="64"/>
      <c r="I61" s="94">
        <v>7829.83</v>
      </c>
      <c r="J61" s="94">
        <f t="shared" si="33"/>
        <v>141.70842902932142</v>
      </c>
      <c r="K61" s="123"/>
    </row>
    <row r="62" spans="1:11" x14ac:dyDescent="0.25">
      <c r="A62" s="4"/>
      <c r="B62" s="17"/>
      <c r="C62" s="4"/>
      <c r="D62" s="70">
        <v>3222</v>
      </c>
      <c r="E62" s="57" t="s">
        <v>100</v>
      </c>
      <c r="F62" s="94">
        <v>10527.07</v>
      </c>
      <c r="G62" s="64"/>
      <c r="H62" s="64"/>
      <c r="I62" s="94">
        <v>8948.49</v>
      </c>
      <c r="J62" s="94">
        <f t="shared" si="33"/>
        <v>85.004564422959092</v>
      </c>
      <c r="K62" s="123"/>
    </row>
    <row r="63" spans="1:11" x14ac:dyDescent="0.25">
      <c r="A63" s="4"/>
      <c r="B63" s="17"/>
      <c r="C63" s="4"/>
      <c r="D63" s="70" t="s">
        <v>96</v>
      </c>
      <c r="E63" s="57" t="s">
        <v>101</v>
      </c>
      <c r="F63" s="94">
        <v>8487.4599999999991</v>
      </c>
      <c r="G63" s="64"/>
      <c r="H63" s="64"/>
      <c r="I63" s="94">
        <v>9793.02</v>
      </c>
      <c r="J63" s="94">
        <f t="shared" si="33"/>
        <v>115.38222271445169</v>
      </c>
      <c r="K63" s="123"/>
    </row>
    <row r="64" spans="1:11" ht="15" customHeight="1" x14ac:dyDescent="0.25">
      <c r="A64" s="4"/>
      <c r="B64" s="17"/>
      <c r="C64" s="4"/>
      <c r="D64" s="70" t="s">
        <v>97</v>
      </c>
      <c r="E64" s="57" t="s">
        <v>102</v>
      </c>
      <c r="F64" s="94">
        <v>2610.27</v>
      </c>
      <c r="G64" s="64"/>
      <c r="H64" s="64"/>
      <c r="I64" s="94">
        <v>602.5</v>
      </c>
      <c r="J64" s="94">
        <f t="shared" si="33"/>
        <v>23.08190340462864</v>
      </c>
      <c r="K64" s="123"/>
    </row>
    <row r="65" spans="1:11" x14ac:dyDescent="0.25">
      <c r="A65" s="4"/>
      <c r="B65" s="17"/>
      <c r="C65" s="4"/>
      <c r="D65" s="70">
        <v>3225</v>
      </c>
      <c r="E65" s="57" t="s">
        <v>103</v>
      </c>
      <c r="F65" s="94">
        <v>3777.3</v>
      </c>
      <c r="G65" s="64"/>
      <c r="H65" s="64"/>
      <c r="I65" s="94">
        <v>1697.34</v>
      </c>
      <c r="J65" s="94">
        <f t="shared" si="33"/>
        <v>44.935271225478516</v>
      </c>
      <c r="K65" s="123"/>
    </row>
    <row r="66" spans="1:11" x14ac:dyDescent="0.25">
      <c r="A66" s="4"/>
      <c r="B66" s="17"/>
      <c r="C66" s="4"/>
      <c r="D66" s="70">
        <v>3227</v>
      </c>
      <c r="E66" s="57" t="s">
        <v>104</v>
      </c>
      <c r="F66" s="94">
        <v>17.84</v>
      </c>
      <c r="G66" s="64"/>
      <c r="H66" s="64"/>
      <c r="I66" s="94">
        <v>285.06</v>
      </c>
      <c r="J66" s="94">
        <f t="shared" si="33"/>
        <v>1597.8699551569507</v>
      </c>
      <c r="K66" s="123"/>
    </row>
    <row r="67" spans="1:11" x14ac:dyDescent="0.25">
      <c r="A67" s="4"/>
      <c r="B67" s="17"/>
      <c r="C67" s="4">
        <v>323</v>
      </c>
      <c r="D67" s="70"/>
      <c r="E67" s="57" t="s">
        <v>110</v>
      </c>
      <c r="F67" s="64">
        <f>SUM(F68:F76)</f>
        <v>27142.280000000002</v>
      </c>
      <c r="G67" s="64"/>
      <c r="H67" s="64"/>
      <c r="I67" s="64">
        <f>SUM(I68:I76)</f>
        <v>25381.250000000004</v>
      </c>
      <c r="J67" s="94">
        <f t="shared" si="33"/>
        <v>93.511856778428353</v>
      </c>
      <c r="K67" s="123"/>
    </row>
    <row r="68" spans="1:11" x14ac:dyDescent="0.25">
      <c r="A68" s="4"/>
      <c r="B68" s="17"/>
      <c r="C68" s="4"/>
      <c r="D68" s="70" t="s">
        <v>105</v>
      </c>
      <c r="E68" s="57" t="s">
        <v>111</v>
      </c>
      <c r="F68" s="94">
        <v>5319.14</v>
      </c>
      <c r="G68" s="64"/>
      <c r="H68" s="64"/>
      <c r="I68" s="94">
        <v>1650.65</v>
      </c>
      <c r="J68" s="94">
        <f t="shared" si="33"/>
        <v>31.032272134217187</v>
      </c>
      <c r="K68" s="123"/>
    </row>
    <row r="69" spans="1:11" x14ac:dyDescent="0.25">
      <c r="A69" s="4"/>
      <c r="B69" s="17"/>
      <c r="C69" s="4"/>
      <c r="D69" s="70" t="s">
        <v>106</v>
      </c>
      <c r="E69" s="57" t="s">
        <v>112</v>
      </c>
      <c r="F69" s="94">
        <v>7296.62</v>
      </c>
      <c r="G69" s="64"/>
      <c r="H69" s="64"/>
      <c r="I69" s="94">
        <v>6940.81</v>
      </c>
      <c r="J69" s="94">
        <f t="shared" si="33"/>
        <v>95.123632586046696</v>
      </c>
      <c r="K69" s="123"/>
    </row>
    <row r="70" spans="1:11" x14ac:dyDescent="0.25">
      <c r="A70" s="4"/>
      <c r="B70" s="17"/>
      <c r="C70" s="4"/>
      <c r="D70" s="70">
        <v>3233</v>
      </c>
      <c r="E70" s="57" t="s">
        <v>113</v>
      </c>
      <c r="F70" s="94">
        <v>0</v>
      </c>
      <c r="G70" s="64"/>
      <c r="H70" s="64"/>
      <c r="I70" s="94">
        <v>0</v>
      </c>
      <c r="J70" s="94" t="e">
        <f t="shared" si="33"/>
        <v>#DIV/0!</v>
      </c>
      <c r="K70" s="123"/>
    </row>
    <row r="71" spans="1:11" x14ac:dyDescent="0.25">
      <c r="A71" s="4"/>
      <c r="B71" s="17"/>
      <c r="C71" s="4"/>
      <c r="D71" s="70" t="s">
        <v>107</v>
      </c>
      <c r="E71" s="57" t="s">
        <v>114</v>
      </c>
      <c r="F71" s="94">
        <v>3134.92</v>
      </c>
      <c r="G71" s="64"/>
      <c r="H71" s="64"/>
      <c r="I71" s="94">
        <v>3145.05</v>
      </c>
      <c r="J71" s="94">
        <f t="shared" si="33"/>
        <v>100.3231342426601</v>
      </c>
      <c r="K71" s="123"/>
    </row>
    <row r="72" spans="1:11" x14ac:dyDescent="0.25">
      <c r="A72" s="4"/>
      <c r="B72" s="17"/>
      <c r="C72" s="4"/>
      <c r="D72" s="70">
        <v>3235</v>
      </c>
      <c r="E72" s="57" t="s">
        <v>115</v>
      </c>
      <c r="F72" s="94">
        <v>4436.67</v>
      </c>
      <c r="G72" s="64"/>
      <c r="H72" s="64"/>
      <c r="I72" s="94">
        <v>3541.11</v>
      </c>
      <c r="J72" s="94">
        <f t="shared" si="33"/>
        <v>79.814590672734283</v>
      </c>
      <c r="K72" s="123"/>
    </row>
    <row r="73" spans="1:11" x14ac:dyDescent="0.25">
      <c r="A73" s="4"/>
      <c r="B73" s="17"/>
      <c r="C73" s="4"/>
      <c r="D73" s="70">
        <v>3236</v>
      </c>
      <c r="E73" s="57" t="s">
        <v>116</v>
      </c>
      <c r="F73" s="94">
        <v>1484.54</v>
      </c>
      <c r="G73" s="64"/>
      <c r="H73" s="64"/>
      <c r="I73" s="94">
        <v>2160.54</v>
      </c>
      <c r="J73" s="94">
        <f t="shared" si="33"/>
        <v>145.53599094669056</v>
      </c>
      <c r="K73" s="123"/>
    </row>
    <row r="74" spans="1:11" x14ac:dyDescent="0.25">
      <c r="A74" s="4"/>
      <c r="B74" s="17"/>
      <c r="C74" s="4"/>
      <c r="D74" s="70">
        <v>3237</v>
      </c>
      <c r="E74" s="57" t="s">
        <v>117</v>
      </c>
      <c r="F74" s="94">
        <v>513.74</v>
      </c>
      <c r="G74" s="64"/>
      <c r="H74" s="64"/>
      <c r="I74" s="94">
        <v>413.97</v>
      </c>
      <c r="J74" s="94">
        <f t="shared" si="33"/>
        <v>80.57967065052361</v>
      </c>
      <c r="K74" s="123"/>
    </row>
    <row r="75" spans="1:11" x14ac:dyDescent="0.25">
      <c r="A75" s="4"/>
      <c r="B75" s="17"/>
      <c r="C75" s="4"/>
      <c r="D75" s="70" t="s">
        <v>108</v>
      </c>
      <c r="E75" s="57" t="s">
        <v>118</v>
      </c>
      <c r="F75" s="94">
        <v>1660.95</v>
      </c>
      <c r="G75" s="64"/>
      <c r="H75" s="64"/>
      <c r="I75" s="94">
        <v>2688.82</v>
      </c>
      <c r="J75" s="94">
        <f t="shared" si="33"/>
        <v>161.88446371052711</v>
      </c>
      <c r="K75" s="123"/>
    </row>
    <row r="76" spans="1:11" x14ac:dyDescent="0.25">
      <c r="A76" s="4"/>
      <c r="B76" s="17"/>
      <c r="C76" s="4"/>
      <c r="D76" s="70" t="s">
        <v>109</v>
      </c>
      <c r="E76" s="57" t="s">
        <v>119</v>
      </c>
      <c r="F76" s="94">
        <v>3295.7</v>
      </c>
      <c r="G76" s="64"/>
      <c r="H76" s="64"/>
      <c r="I76" s="94">
        <v>4840.3</v>
      </c>
      <c r="J76" s="94">
        <f t="shared" si="33"/>
        <v>146.86712989653185</v>
      </c>
      <c r="K76" s="123"/>
    </row>
    <row r="77" spans="1:11" x14ac:dyDescent="0.25">
      <c r="A77" s="4"/>
      <c r="B77" s="17"/>
      <c r="C77" s="4">
        <v>324</v>
      </c>
      <c r="D77" s="70"/>
      <c r="E77" s="57" t="s">
        <v>120</v>
      </c>
      <c r="F77" s="64">
        <f>SUM(F78)</f>
        <v>127.72</v>
      </c>
      <c r="G77" s="64"/>
      <c r="H77" s="64"/>
      <c r="I77" s="64">
        <f>SUM(I78)</f>
        <v>1070.8699999999999</v>
      </c>
      <c r="J77" s="94">
        <f t="shared" si="33"/>
        <v>838.45129971813344</v>
      </c>
      <c r="K77" s="123"/>
    </row>
    <row r="78" spans="1:11" x14ac:dyDescent="0.25">
      <c r="A78" s="4"/>
      <c r="B78" s="17"/>
      <c r="C78" s="4"/>
      <c r="D78" s="70">
        <v>3241</v>
      </c>
      <c r="E78" s="57" t="s">
        <v>120</v>
      </c>
      <c r="F78" s="94">
        <v>127.72</v>
      </c>
      <c r="G78" s="64"/>
      <c r="H78" s="64"/>
      <c r="I78" s="94">
        <v>1070.8699999999999</v>
      </c>
      <c r="J78" s="94">
        <f t="shared" si="33"/>
        <v>838.45129971813344</v>
      </c>
      <c r="K78" s="123"/>
    </row>
    <row r="79" spans="1:11" x14ac:dyDescent="0.25">
      <c r="A79" s="4"/>
      <c r="B79" s="17"/>
      <c r="C79" s="4">
        <v>329</v>
      </c>
      <c r="D79" s="70"/>
      <c r="E79" s="57" t="s">
        <v>121</v>
      </c>
      <c r="F79" s="64">
        <f>SUM(F80:F84)</f>
        <v>5868.6100000000006</v>
      </c>
      <c r="G79" s="64"/>
      <c r="H79" s="64"/>
      <c r="I79" s="64">
        <f>SUM(I80:I84)</f>
        <v>4771.99</v>
      </c>
      <c r="J79" s="94">
        <f t="shared" si="33"/>
        <v>81.31380343897446</v>
      </c>
      <c r="K79" s="123"/>
    </row>
    <row r="80" spans="1:11" x14ac:dyDescent="0.25">
      <c r="A80" s="4"/>
      <c r="B80" s="17"/>
      <c r="C80" s="4"/>
      <c r="D80" s="70">
        <v>3292</v>
      </c>
      <c r="E80" s="57" t="s">
        <v>122</v>
      </c>
      <c r="F80" s="94">
        <v>709.2</v>
      </c>
      <c r="G80" s="64"/>
      <c r="H80" s="64"/>
      <c r="I80" s="94">
        <v>798.24</v>
      </c>
      <c r="J80" s="94">
        <f t="shared" si="33"/>
        <v>112.55499153976312</v>
      </c>
      <c r="K80" s="123"/>
    </row>
    <row r="81" spans="1:11" x14ac:dyDescent="0.25">
      <c r="A81" s="4"/>
      <c r="B81" s="17"/>
      <c r="C81" s="4"/>
      <c r="D81" s="70" t="s">
        <v>123</v>
      </c>
      <c r="E81" s="57" t="s">
        <v>124</v>
      </c>
      <c r="F81" s="94">
        <v>201.6</v>
      </c>
      <c r="G81" s="64"/>
      <c r="H81" s="64"/>
      <c r="I81" s="94">
        <v>263.57</v>
      </c>
      <c r="J81" s="94">
        <f t="shared" si="33"/>
        <v>130.73908730158729</v>
      </c>
      <c r="K81" s="123"/>
    </row>
    <row r="82" spans="1:11" x14ac:dyDescent="0.25">
      <c r="A82" s="4"/>
      <c r="B82" s="17"/>
      <c r="C82" s="4"/>
      <c r="D82" s="70">
        <v>3294</v>
      </c>
      <c r="E82" s="57" t="s">
        <v>125</v>
      </c>
      <c r="F82" s="94">
        <v>80</v>
      </c>
      <c r="G82" s="64"/>
      <c r="H82" s="64"/>
      <c r="I82" s="94">
        <v>80</v>
      </c>
      <c r="J82" s="94">
        <f t="shared" si="33"/>
        <v>100</v>
      </c>
      <c r="K82" s="123"/>
    </row>
    <row r="83" spans="1:11" x14ac:dyDescent="0.25">
      <c r="A83" s="4"/>
      <c r="B83" s="17"/>
      <c r="C83" s="4"/>
      <c r="D83" s="70">
        <v>3295</v>
      </c>
      <c r="E83" s="57" t="s">
        <v>126</v>
      </c>
      <c r="F83" s="94">
        <v>2022.51</v>
      </c>
      <c r="G83" s="64"/>
      <c r="H83" s="64"/>
      <c r="I83" s="94">
        <v>1967.09</v>
      </c>
      <c r="J83" s="94">
        <f t="shared" si="33"/>
        <v>97.259840495226229</v>
      </c>
      <c r="K83" s="123"/>
    </row>
    <row r="84" spans="1:11" x14ac:dyDescent="0.25">
      <c r="A84" s="4"/>
      <c r="B84" s="17"/>
      <c r="C84" s="4"/>
      <c r="D84" s="70" t="s">
        <v>127</v>
      </c>
      <c r="E84" s="57" t="s">
        <v>121</v>
      </c>
      <c r="F84" s="94">
        <v>2855.3</v>
      </c>
      <c r="G84" s="64"/>
      <c r="H84" s="64"/>
      <c r="I84" s="94">
        <v>1663.09</v>
      </c>
      <c r="J84" s="94">
        <f t="shared" si="33"/>
        <v>58.245718488425027</v>
      </c>
      <c r="K84" s="123"/>
    </row>
    <row r="85" spans="1:11" s="25" customFormat="1" x14ac:dyDescent="0.25">
      <c r="A85" s="17"/>
      <c r="B85" s="17">
        <v>34</v>
      </c>
      <c r="C85" s="17"/>
      <c r="D85" s="71"/>
      <c r="E85" s="58" t="s">
        <v>131</v>
      </c>
      <c r="F85" s="65">
        <f>SUM(F86)</f>
        <v>532.21</v>
      </c>
      <c r="G85" s="66">
        <v>526.46</v>
      </c>
      <c r="H85" s="66">
        <v>526.46</v>
      </c>
      <c r="I85" s="65">
        <f>SUM(I86)</f>
        <v>525.59</v>
      </c>
      <c r="J85" s="93">
        <f>SUM(I85/F85*100)</f>
        <v>98.756130099021064</v>
      </c>
      <c r="K85" s="122">
        <f>SUM(I85/H85*100)</f>
        <v>99.834745279793339</v>
      </c>
    </row>
    <row r="86" spans="1:11" x14ac:dyDescent="0.25">
      <c r="A86" s="4"/>
      <c r="B86" s="17"/>
      <c r="C86" s="4">
        <v>343</v>
      </c>
      <c r="D86" s="70"/>
      <c r="E86" s="57" t="s">
        <v>132</v>
      </c>
      <c r="F86" s="64">
        <f>SUM(F87:F88)</f>
        <v>532.21</v>
      </c>
      <c r="G86" s="64"/>
      <c r="H86" s="64"/>
      <c r="I86" s="64">
        <f>SUM(I87:I88)</f>
        <v>525.59</v>
      </c>
      <c r="J86" s="94">
        <f t="shared" ref="J86:J91" si="34">SUM(I86/F86*100)</f>
        <v>98.756130099021064</v>
      </c>
      <c r="K86" s="123"/>
    </row>
    <row r="87" spans="1:11" x14ac:dyDescent="0.25">
      <c r="A87" s="4"/>
      <c r="B87" s="17"/>
      <c r="C87" s="4"/>
      <c r="D87" s="70" t="s">
        <v>128</v>
      </c>
      <c r="E87" s="57" t="s">
        <v>129</v>
      </c>
      <c r="F87" s="94">
        <v>532.21</v>
      </c>
      <c r="G87" s="64"/>
      <c r="H87" s="64"/>
      <c r="I87" s="94">
        <v>525.59</v>
      </c>
      <c r="J87" s="94">
        <f t="shared" si="34"/>
        <v>98.756130099021064</v>
      </c>
      <c r="K87" s="123"/>
    </row>
    <row r="88" spans="1:11" x14ac:dyDescent="0.25">
      <c r="A88" s="4"/>
      <c r="B88" s="4"/>
      <c r="C88" s="4"/>
      <c r="D88" s="70">
        <v>3433</v>
      </c>
      <c r="E88" s="57" t="s">
        <v>130</v>
      </c>
      <c r="F88" s="94">
        <v>0</v>
      </c>
      <c r="G88" s="64"/>
      <c r="H88" s="64"/>
      <c r="I88" s="94">
        <v>0</v>
      </c>
      <c r="J88" s="94" t="e">
        <f t="shared" si="34"/>
        <v>#DIV/0!</v>
      </c>
      <c r="K88" s="123"/>
    </row>
    <row r="89" spans="1:11" s="25" customFormat="1" ht="25.5" x14ac:dyDescent="0.25">
      <c r="A89" s="17"/>
      <c r="B89" s="17">
        <v>37</v>
      </c>
      <c r="C89" s="17"/>
      <c r="D89" s="71"/>
      <c r="E89" s="86" t="s">
        <v>265</v>
      </c>
      <c r="F89" s="65">
        <f>SUM(F90)</f>
        <v>110.59</v>
      </c>
      <c r="G89" s="65">
        <v>0</v>
      </c>
      <c r="H89" s="65">
        <v>0</v>
      </c>
      <c r="I89" s="65">
        <f>SUM(I90)</f>
        <v>0</v>
      </c>
      <c r="J89" s="93">
        <f>SUM(I89/F89*100)</f>
        <v>0</v>
      </c>
      <c r="K89" s="122" t="e">
        <f>SUM(I89/H89*100)</f>
        <v>#DIV/0!</v>
      </c>
    </row>
    <row r="90" spans="1:11" ht="25.5" x14ac:dyDescent="0.25">
      <c r="A90" s="4"/>
      <c r="B90" s="4"/>
      <c r="C90" s="4">
        <v>372</v>
      </c>
      <c r="D90" s="70"/>
      <c r="E90" s="57" t="s">
        <v>280</v>
      </c>
      <c r="F90" s="64">
        <f>SUM(F91)</f>
        <v>110.59</v>
      </c>
      <c r="G90" s="64"/>
      <c r="H90" s="64"/>
      <c r="I90" s="64">
        <f>SUM(I91)</f>
        <v>0</v>
      </c>
      <c r="J90" s="94">
        <f t="shared" si="34"/>
        <v>0</v>
      </c>
      <c r="K90" s="123"/>
    </row>
    <row r="91" spans="1:11" x14ac:dyDescent="0.25">
      <c r="A91" s="4"/>
      <c r="B91" s="4"/>
      <c r="C91" s="4"/>
      <c r="D91" s="70">
        <v>3722</v>
      </c>
      <c r="E91" s="57" t="s">
        <v>281</v>
      </c>
      <c r="F91" s="94">
        <v>110.59</v>
      </c>
      <c r="G91" s="64"/>
      <c r="H91" s="64"/>
      <c r="I91" s="94">
        <v>0</v>
      </c>
      <c r="J91" s="94">
        <f t="shared" si="34"/>
        <v>0</v>
      </c>
      <c r="K91" s="123"/>
    </row>
    <row r="92" spans="1:11" s="25" customFormat="1" x14ac:dyDescent="0.25">
      <c r="A92" s="17"/>
      <c r="B92" s="17">
        <v>38</v>
      </c>
      <c r="C92" s="17"/>
      <c r="D92" s="71"/>
      <c r="E92" s="58" t="s">
        <v>133</v>
      </c>
      <c r="F92" s="65">
        <f>SUM(F93)</f>
        <v>380.03</v>
      </c>
      <c r="G92" s="66">
        <v>405</v>
      </c>
      <c r="H92" s="66">
        <v>405</v>
      </c>
      <c r="I92" s="65">
        <f>SUM(I93)</f>
        <v>405</v>
      </c>
      <c r="J92" s="93">
        <f>SUM(I92/F92*100)</f>
        <v>106.57053390521803</v>
      </c>
      <c r="K92" s="122">
        <f>SUM(I92/H92*100)</f>
        <v>100</v>
      </c>
    </row>
    <row r="93" spans="1:11" x14ac:dyDescent="0.25">
      <c r="A93" s="4"/>
      <c r="B93" s="4"/>
      <c r="C93" s="4">
        <v>381</v>
      </c>
      <c r="D93" s="70"/>
      <c r="E93" s="57" t="s">
        <v>134</v>
      </c>
      <c r="F93" s="64">
        <f>SUM(F94)</f>
        <v>380.03</v>
      </c>
      <c r="G93" s="64"/>
      <c r="H93" s="64"/>
      <c r="I93" s="64">
        <f>SUM(I94)</f>
        <v>405</v>
      </c>
      <c r="J93" s="94">
        <f t="shared" ref="J93:J94" si="35">SUM(I93/F93*100)</f>
        <v>106.57053390521803</v>
      </c>
      <c r="K93" s="123"/>
    </row>
    <row r="94" spans="1:11" x14ac:dyDescent="0.25">
      <c r="A94" s="4"/>
      <c r="B94" s="4"/>
      <c r="C94" s="4"/>
      <c r="D94" s="70">
        <v>3812</v>
      </c>
      <c r="E94" s="57" t="s">
        <v>135</v>
      </c>
      <c r="F94" s="94">
        <v>380.03</v>
      </c>
      <c r="G94" s="64"/>
      <c r="H94" s="64"/>
      <c r="I94" s="94">
        <v>405</v>
      </c>
      <c r="J94" s="94">
        <f t="shared" si="35"/>
        <v>106.57053390521803</v>
      </c>
      <c r="K94" s="123"/>
    </row>
    <row r="95" spans="1:11" s="25" customFormat="1" x14ac:dyDescent="0.25">
      <c r="A95" s="5">
        <v>4</v>
      </c>
      <c r="B95" s="6"/>
      <c r="C95" s="6"/>
      <c r="D95" s="6"/>
      <c r="E95" s="15" t="s">
        <v>6</v>
      </c>
      <c r="F95" s="65">
        <f t="shared" ref="F95" si="36">SUM(F96,F99,F107)</f>
        <v>18960.489999999998</v>
      </c>
      <c r="G95" s="65">
        <f>SUM(G96,G99,G107)</f>
        <v>28483.17</v>
      </c>
      <c r="H95" s="65">
        <f t="shared" ref="H95" si="37">SUM(H96,H99,H107)</f>
        <v>28483.17</v>
      </c>
      <c r="I95" s="65">
        <f>SUM(I96,I99,I107)</f>
        <v>6233.4699999999993</v>
      </c>
      <c r="J95" s="93">
        <f>SUM(I95/F95*100)</f>
        <v>32.876101830701629</v>
      </c>
      <c r="K95" s="122">
        <f>SUM(I95/H95*100)</f>
        <v>21.884748081059797</v>
      </c>
    </row>
    <row r="96" spans="1:11" s="25" customFormat="1" ht="25.5" x14ac:dyDescent="0.25">
      <c r="A96" s="3"/>
      <c r="B96" s="3">
        <v>41</v>
      </c>
      <c r="C96" s="3"/>
      <c r="D96" s="3"/>
      <c r="E96" s="15" t="s">
        <v>7</v>
      </c>
      <c r="F96" s="65">
        <f>SUM(F97)</f>
        <v>0</v>
      </c>
      <c r="G96" s="65">
        <v>658.75</v>
      </c>
      <c r="H96" s="65">
        <v>658.75</v>
      </c>
      <c r="I96" s="65">
        <f>SUM(I97)</f>
        <v>658.75</v>
      </c>
      <c r="J96" s="93" t="e">
        <f>SUM(I96/F96*100)</f>
        <v>#DIV/0!</v>
      </c>
      <c r="K96" s="122">
        <f>SUM(I96/H96*100)</f>
        <v>100</v>
      </c>
    </row>
    <row r="97" spans="1:11" x14ac:dyDescent="0.25">
      <c r="A97" s="7"/>
      <c r="B97" s="7"/>
      <c r="C97" s="4">
        <v>412</v>
      </c>
      <c r="D97" s="4"/>
      <c r="E97" s="4" t="s">
        <v>179</v>
      </c>
      <c r="F97" s="64">
        <f>SUM(F98)</f>
        <v>0</v>
      </c>
      <c r="G97" s="64"/>
      <c r="H97" s="64"/>
      <c r="I97" s="64">
        <f>SUM(I98)</f>
        <v>658.75</v>
      </c>
      <c r="J97" s="94" t="e">
        <f t="shared" ref="J97:J98" si="38">SUM(I97/F97*100)</f>
        <v>#DIV/0!</v>
      </c>
      <c r="K97" s="123"/>
    </row>
    <row r="98" spans="1:11" x14ac:dyDescent="0.25">
      <c r="A98" s="7"/>
      <c r="B98" s="7"/>
      <c r="C98" s="4"/>
      <c r="D98" s="4">
        <v>4123</v>
      </c>
      <c r="E98" s="4" t="s">
        <v>293</v>
      </c>
      <c r="F98" s="94">
        <v>0</v>
      </c>
      <c r="G98" s="64"/>
      <c r="H98" s="64"/>
      <c r="I98" s="94">
        <v>658.75</v>
      </c>
      <c r="J98" s="94" t="e">
        <f t="shared" si="38"/>
        <v>#DIV/0!</v>
      </c>
      <c r="K98" s="123"/>
    </row>
    <row r="99" spans="1:11" s="25" customFormat="1" ht="25.5" x14ac:dyDescent="0.25">
      <c r="A99" s="3"/>
      <c r="B99" s="3">
        <v>42</v>
      </c>
      <c r="C99" s="17"/>
      <c r="D99" s="17"/>
      <c r="E99" s="58" t="s">
        <v>136</v>
      </c>
      <c r="F99" s="65">
        <f>SUM(F100,F105)</f>
        <v>13335.49</v>
      </c>
      <c r="G99" s="65">
        <v>7824.42</v>
      </c>
      <c r="H99" s="65">
        <v>7824.42</v>
      </c>
      <c r="I99" s="65">
        <f>SUM(I100,I105)</f>
        <v>5574.7199999999993</v>
      </c>
      <c r="J99" s="93">
        <f>SUM(I99/F99*100)</f>
        <v>41.803638261511196</v>
      </c>
      <c r="K99" s="122">
        <f>SUM(I99/H99*100)</f>
        <v>71.247709095370638</v>
      </c>
    </row>
    <row r="100" spans="1:11" x14ac:dyDescent="0.25">
      <c r="A100" s="7"/>
      <c r="B100" s="7"/>
      <c r="C100" s="4">
        <v>422</v>
      </c>
      <c r="D100" s="4"/>
      <c r="E100" s="57" t="s">
        <v>137</v>
      </c>
      <c r="F100" s="64">
        <f>SUM(F101:F104)</f>
        <v>12248.89</v>
      </c>
      <c r="G100" s="64"/>
      <c r="H100" s="64"/>
      <c r="I100" s="64">
        <f>SUM(I101:I104)</f>
        <v>4512.03</v>
      </c>
      <c r="J100" s="94">
        <f t="shared" ref="J100:J109" si="39">SUM(I100/F100*100)</f>
        <v>36.83623577320067</v>
      </c>
      <c r="K100" s="123"/>
    </row>
    <row r="101" spans="1:11" x14ac:dyDescent="0.25">
      <c r="A101" s="7"/>
      <c r="B101" s="7"/>
      <c r="C101" s="4"/>
      <c r="D101" s="4">
        <v>4221</v>
      </c>
      <c r="E101" s="57" t="s">
        <v>138</v>
      </c>
      <c r="F101" s="94">
        <v>3075</v>
      </c>
      <c r="G101" s="64"/>
      <c r="H101" s="64"/>
      <c r="I101" s="94">
        <v>0</v>
      </c>
      <c r="J101" s="94">
        <f t="shared" si="39"/>
        <v>0</v>
      </c>
      <c r="K101" s="123"/>
    </row>
    <row r="102" spans="1:11" x14ac:dyDescent="0.25">
      <c r="A102" s="7"/>
      <c r="B102" s="7"/>
      <c r="C102" s="4"/>
      <c r="D102" s="4">
        <v>4222</v>
      </c>
      <c r="E102" s="57" t="s">
        <v>294</v>
      </c>
      <c r="F102" s="94">
        <v>0</v>
      </c>
      <c r="G102" s="64"/>
      <c r="H102" s="64"/>
      <c r="I102" s="94">
        <v>375</v>
      </c>
      <c r="J102" s="94" t="e">
        <f t="shared" si="39"/>
        <v>#DIV/0!</v>
      </c>
      <c r="K102" s="123"/>
    </row>
    <row r="103" spans="1:11" x14ac:dyDescent="0.25">
      <c r="A103" s="7"/>
      <c r="B103" s="7"/>
      <c r="C103" s="4"/>
      <c r="D103" s="4">
        <v>4223</v>
      </c>
      <c r="E103" s="57" t="s">
        <v>180</v>
      </c>
      <c r="F103" s="94">
        <v>1166.5</v>
      </c>
      <c r="G103" s="64"/>
      <c r="H103" s="64"/>
      <c r="I103" s="94">
        <v>0</v>
      </c>
      <c r="J103" s="94">
        <f t="shared" si="39"/>
        <v>0</v>
      </c>
      <c r="K103" s="123"/>
    </row>
    <row r="104" spans="1:11" x14ac:dyDescent="0.25">
      <c r="A104" s="7"/>
      <c r="B104" s="7"/>
      <c r="C104" s="4"/>
      <c r="D104" s="4">
        <v>4227</v>
      </c>
      <c r="E104" s="57" t="s">
        <v>139</v>
      </c>
      <c r="F104" s="94">
        <v>8007.39</v>
      </c>
      <c r="G104" s="64"/>
      <c r="H104" s="64"/>
      <c r="I104" s="94">
        <v>4137.03</v>
      </c>
      <c r="J104" s="94">
        <f t="shared" si="39"/>
        <v>51.665149318317191</v>
      </c>
      <c r="K104" s="123"/>
    </row>
    <row r="105" spans="1:11" x14ac:dyDescent="0.25">
      <c r="A105" s="7"/>
      <c r="B105" s="7"/>
      <c r="C105" s="4">
        <v>424</v>
      </c>
      <c r="D105" s="4"/>
      <c r="E105" s="57" t="s">
        <v>140</v>
      </c>
      <c r="F105" s="64">
        <f>SUM(F106)</f>
        <v>1086.5999999999999</v>
      </c>
      <c r="G105" s="64"/>
      <c r="H105" s="64"/>
      <c r="I105" s="64">
        <f>SUM(I106)</f>
        <v>1062.69</v>
      </c>
      <c r="J105" s="94">
        <f t="shared" si="39"/>
        <v>97.799558255107684</v>
      </c>
      <c r="K105" s="123"/>
    </row>
    <row r="106" spans="1:11" x14ac:dyDescent="0.25">
      <c r="A106" s="7"/>
      <c r="B106" s="7"/>
      <c r="C106" s="4"/>
      <c r="D106" s="70">
        <v>4241</v>
      </c>
      <c r="E106" s="57" t="s">
        <v>141</v>
      </c>
      <c r="F106" s="94">
        <v>1086.5999999999999</v>
      </c>
      <c r="G106" s="64"/>
      <c r="H106" s="64"/>
      <c r="I106" s="94">
        <v>1062.69</v>
      </c>
      <c r="J106" s="94">
        <f t="shared" si="39"/>
        <v>97.799558255107684</v>
      </c>
      <c r="K106" s="123"/>
    </row>
    <row r="107" spans="1:11" s="25" customFormat="1" ht="25.5" x14ac:dyDescent="0.25">
      <c r="A107" s="3"/>
      <c r="B107" s="3">
        <v>45</v>
      </c>
      <c r="C107" s="17"/>
      <c r="D107" s="17"/>
      <c r="E107" s="61" t="s">
        <v>266</v>
      </c>
      <c r="F107" s="65">
        <f>SUM(F108)</f>
        <v>5625</v>
      </c>
      <c r="G107" s="65">
        <v>20000</v>
      </c>
      <c r="H107" s="65">
        <v>20000</v>
      </c>
      <c r="I107" s="65">
        <f>SUM(I108)</f>
        <v>0</v>
      </c>
      <c r="J107" s="93">
        <f>SUM(I107/F107*100)</f>
        <v>0</v>
      </c>
      <c r="K107" s="122">
        <f>SUM(I107/H107*100)</f>
        <v>0</v>
      </c>
    </row>
    <row r="108" spans="1:11" x14ac:dyDescent="0.25">
      <c r="A108" s="7"/>
      <c r="B108" s="7"/>
      <c r="C108" s="4">
        <v>451</v>
      </c>
      <c r="D108" s="4"/>
      <c r="E108" s="57" t="s">
        <v>282</v>
      </c>
      <c r="F108" s="64">
        <f>SUM(F109)</f>
        <v>5625</v>
      </c>
      <c r="G108" s="64"/>
      <c r="H108" s="64"/>
      <c r="I108" s="64">
        <f>SUM(I109)</f>
        <v>0</v>
      </c>
      <c r="J108" s="94">
        <f t="shared" si="39"/>
        <v>0</v>
      </c>
      <c r="K108" s="123"/>
    </row>
    <row r="109" spans="1:11" x14ac:dyDescent="0.25">
      <c r="A109" s="7"/>
      <c r="B109" s="7"/>
      <c r="C109" s="4"/>
      <c r="D109" s="70">
        <v>4511</v>
      </c>
      <c r="E109" s="57" t="s">
        <v>282</v>
      </c>
      <c r="F109" s="94">
        <v>5625</v>
      </c>
      <c r="G109" s="64"/>
      <c r="H109" s="64"/>
      <c r="I109" s="94">
        <v>0</v>
      </c>
      <c r="J109" s="94">
        <f t="shared" si="39"/>
        <v>0</v>
      </c>
      <c r="K109" s="123"/>
    </row>
    <row r="111" spans="1:11" s="121" customFormat="1" ht="15" customHeight="1" x14ac:dyDescent="0.25">
      <c r="A111" s="119" t="s">
        <v>299</v>
      </c>
      <c r="I111" s="156" t="s">
        <v>255</v>
      </c>
      <c r="J111" s="156"/>
    </row>
    <row r="112" spans="1:11" s="121" customFormat="1" x14ac:dyDescent="0.25">
      <c r="A112" s="129" t="s">
        <v>257</v>
      </c>
      <c r="I112" s="120" t="s">
        <v>256</v>
      </c>
    </row>
    <row r="113" spans="1:9" ht="15" customHeight="1" x14ac:dyDescent="0.25">
      <c r="A113" s="139" t="s">
        <v>309</v>
      </c>
      <c r="I113" s="121"/>
    </row>
  </sheetData>
  <mergeCells count="8">
    <mergeCell ref="A2:K2"/>
    <mergeCell ref="A4:K4"/>
    <mergeCell ref="A6:K6"/>
    <mergeCell ref="I111:J111"/>
    <mergeCell ref="A8:E8"/>
    <mergeCell ref="A9:E9"/>
    <mergeCell ref="A44:E44"/>
    <mergeCell ref="A45:E45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workbookViewId="0"/>
  </sheetViews>
  <sheetFormatPr defaultRowHeight="15" x14ac:dyDescent="0.25"/>
  <cols>
    <col min="1" max="1" width="37.7109375" customWidth="1"/>
    <col min="2" max="2" width="25.28515625" customWidth="1"/>
    <col min="3" max="3" width="25.28515625" style="121" customWidth="1"/>
    <col min="4" max="4" width="25.28515625" style="89" customWidth="1"/>
    <col min="5" max="5" width="25.28515625" style="121" customWidth="1"/>
    <col min="6" max="7" width="15.7109375" style="121" customWidth="1"/>
  </cols>
  <sheetData>
    <row r="1" spans="1:7" ht="18" x14ac:dyDescent="0.25">
      <c r="A1" s="13"/>
      <c r="B1" s="13"/>
      <c r="C1" s="124"/>
      <c r="D1" s="95"/>
      <c r="E1" s="125"/>
      <c r="F1" s="125"/>
      <c r="G1" s="125"/>
    </row>
    <row r="2" spans="1:7" ht="15.75" customHeight="1" x14ac:dyDescent="0.25">
      <c r="A2" s="167" t="s">
        <v>36</v>
      </c>
      <c r="B2" s="167"/>
      <c r="C2" s="167"/>
      <c r="D2" s="167"/>
      <c r="E2" s="167"/>
      <c r="F2" s="167"/>
      <c r="G2" s="167"/>
    </row>
    <row r="3" spans="1:7" ht="18" x14ac:dyDescent="0.25">
      <c r="A3" s="13"/>
      <c r="B3" s="13"/>
      <c r="C3" s="124"/>
      <c r="D3" s="95"/>
      <c r="E3" s="125"/>
      <c r="F3" s="125"/>
      <c r="G3" s="125"/>
    </row>
    <row r="4" spans="1:7" ht="25.5" x14ac:dyDescent="0.25">
      <c r="A4" s="28" t="s">
        <v>8</v>
      </c>
      <c r="B4" s="28" t="s">
        <v>263</v>
      </c>
      <c r="C4" s="110" t="s">
        <v>285</v>
      </c>
      <c r="D4" s="110" t="s">
        <v>286</v>
      </c>
      <c r="E4" s="110" t="s">
        <v>288</v>
      </c>
      <c r="F4" s="110" t="s">
        <v>17</v>
      </c>
      <c r="G4" s="110" t="s">
        <v>47</v>
      </c>
    </row>
    <row r="5" spans="1:7" x14ac:dyDescent="0.25">
      <c r="A5" s="28">
        <v>1</v>
      </c>
      <c r="B5" s="28">
        <v>2</v>
      </c>
      <c r="C5" s="110">
        <v>3</v>
      </c>
      <c r="D5" s="110">
        <v>4</v>
      </c>
      <c r="E5" s="110">
        <v>5</v>
      </c>
      <c r="F5" s="110" t="s">
        <v>19</v>
      </c>
      <c r="G5" s="110" t="s">
        <v>20</v>
      </c>
    </row>
    <row r="6" spans="1:7" x14ac:dyDescent="0.25">
      <c r="A6" s="3" t="s">
        <v>35</v>
      </c>
      <c r="B6" s="90">
        <f t="shared" ref="B6" si="0">SUM(B7,B9,B11,B16,B26)</f>
        <v>809727.87</v>
      </c>
      <c r="C6" s="90">
        <f t="shared" ref="C6:E6" si="1">SUM(C7,C9,C11,C16,C26)</f>
        <v>1006337.6399999999</v>
      </c>
      <c r="D6" s="90">
        <f t="shared" ref="D6" si="2">SUM(D7,D9,D11,D16,D26)</f>
        <v>1006337.6399999999</v>
      </c>
      <c r="E6" s="90">
        <f t="shared" si="1"/>
        <v>861365.92</v>
      </c>
      <c r="F6" s="130">
        <f t="shared" ref="F6:F7" si="3">SUM(E6/B6*100)</f>
        <v>106.3772104077386</v>
      </c>
      <c r="G6" s="130">
        <f t="shared" ref="G6:G7" si="4">SUM(E6/D6*100)</f>
        <v>85.594127235467425</v>
      </c>
    </row>
    <row r="7" spans="1:7" x14ac:dyDescent="0.25">
      <c r="A7" s="3" t="s">
        <v>33</v>
      </c>
      <c r="B7" s="91">
        <f t="shared" ref="B7:E7" si="5">SUM(B8)</f>
        <v>19004.650000000001</v>
      </c>
      <c r="C7" s="91">
        <f t="shared" si="5"/>
        <v>26847.34</v>
      </c>
      <c r="D7" s="91">
        <f t="shared" si="5"/>
        <v>26847.34</v>
      </c>
      <c r="E7" s="91">
        <f t="shared" si="5"/>
        <v>24425.58</v>
      </c>
      <c r="F7" s="130">
        <f t="shared" si="3"/>
        <v>128.52422959644088</v>
      </c>
      <c r="G7" s="130">
        <f t="shared" si="4"/>
        <v>90.97951603399072</v>
      </c>
    </row>
    <row r="8" spans="1:7" x14ac:dyDescent="0.25">
      <c r="A8" s="60" t="s">
        <v>182</v>
      </c>
      <c r="B8" s="64">
        <v>19004.650000000001</v>
      </c>
      <c r="C8" s="64">
        <v>26847.34</v>
      </c>
      <c r="D8" s="64">
        <v>26847.34</v>
      </c>
      <c r="E8" s="64">
        <v>24425.58</v>
      </c>
      <c r="F8" s="131">
        <f t="shared" ref="F8" si="6">SUM(E8/B8*100)</f>
        <v>128.52422959644088</v>
      </c>
      <c r="G8" s="131">
        <f t="shared" ref="G8" si="7">SUM(E8/D8*100)</f>
        <v>90.97951603399072</v>
      </c>
    </row>
    <row r="9" spans="1:7" x14ac:dyDescent="0.25">
      <c r="A9" s="61" t="s">
        <v>31</v>
      </c>
      <c r="B9" s="65">
        <f t="shared" ref="B9:E9" si="8">SUM(B10)</f>
        <v>739.11</v>
      </c>
      <c r="C9" s="65">
        <f t="shared" si="8"/>
        <v>2893.58</v>
      </c>
      <c r="D9" s="65">
        <f t="shared" si="8"/>
        <v>2893.58</v>
      </c>
      <c r="E9" s="65">
        <f t="shared" si="8"/>
        <v>1765.06</v>
      </c>
      <c r="F9" s="130">
        <f t="shared" ref="F9:F50" si="9">SUM(E9/B9*100)</f>
        <v>238.80883765609991</v>
      </c>
      <c r="G9" s="130">
        <f t="shared" ref="G9:G50" si="10">SUM(E9/D9*100)</f>
        <v>60.999177489476708</v>
      </c>
    </row>
    <row r="10" spans="1:7" x14ac:dyDescent="0.25">
      <c r="A10" s="9" t="s">
        <v>183</v>
      </c>
      <c r="B10" s="64">
        <v>739.11</v>
      </c>
      <c r="C10" s="64">
        <v>2893.58</v>
      </c>
      <c r="D10" s="64">
        <v>2893.58</v>
      </c>
      <c r="E10" s="64">
        <v>1765.06</v>
      </c>
      <c r="F10" s="131">
        <f t="shared" si="9"/>
        <v>238.80883765609991</v>
      </c>
      <c r="G10" s="131">
        <f t="shared" si="10"/>
        <v>60.999177489476708</v>
      </c>
    </row>
    <row r="11" spans="1:7" x14ac:dyDescent="0.25">
      <c r="A11" s="62" t="s">
        <v>184</v>
      </c>
      <c r="B11" s="66">
        <f t="shared" ref="B11" si="11">SUM(B12:B15)</f>
        <v>80496.12</v>
      </c>
      <c r="C11" s="66">
        <f t="shared" ref="C11:E11" si="12">SUM(C12:C15)</f>
        <v>100736.26</v>
      </c>
      <c r="D11" s="66">
        <f t="shared" ref="D11" si="13">SUM(D12:D15)</f>
        <v>100736.26</v>
      </c>
      <c r="E11" s="66">
        <f t="shared" si="12"/>
        <v>77967.66</v>
      </c>
      <c r="F11" s="130">
        <f t="shared" si="9"/>
        <v>96.858904503720183</v>
      </c>
      <c r="G11" s="130">
        <f t="shared" si="10"/>
        <v>77.397810877632352</v>
      </c>
    </row>
    <row r="12" spans="1:7" ht="25.5" x14ac:dyDescent="0.25">
      <c r="A12" s="9" t="s">
        <v>185</v>
      </c>
      <c r="B12" s="67">
        <v>23804</v>
      </c>
      <c r="C12" s="67">
        <v>24475.48</v>
      </c>
      <c r="D12" s="67">
        <v>24475.48</v>
      </c>
      <c r="E12" s="67">
        <v>24345.25</v>
      </c>
      <c r="F12" s="131">
        <f t="shared" si="9"/>
        <v>102.2737775163838</v>
      </c>
      <c r="G12" s="131">
        <f t="shared" si="10"/>
        <v>99.46791646169963</v>
      </c>
    </row>
    <row r="13" spans="1:7" ht="25.5" x14ac:dyDescent="0.25">
      <c r="A13" s="9" t="s">
        <v>186</v>
      </c>
      <c r="B13" s="67">
        <v>51067.12</v>
      </c>
      <c r="C13" s="67">
        <v>56260.78</v>
      </c>
      <c r="D13" s="67">
        <v>56260.78</v>
      </c>
      <c r="E13" s="67">
        <v>53622.41</v>
      </c>
      <c r="F13" s="131">
        <f t="shared" si="9"/>
        <v>105.00378717264651</v>
      </c>
      <c r="G13" s="131">
        <f t="shared" si="10"/>
        <v>95.31046316812531</v>
      </c>
    </row>
    <row r="14" spans="1:7" ht="25.5" x14ac:dyDescent="0.25">
      <c r="A14" s="9" t="s">
        <v>249</v>
      </c>
      <c r="B14" s="67">
        <v>5625</v>
      </c>
      <c r="C14" s="67">
        <v>20000</v>
      </c>
      <c r="D14" s="67">
        <v>20000</v>
      </c>
      <c r="E14" s="67">
        <v>0</v>
      </c>
      <c r="F14" s="131">
        <f t="shared" si="9"/>
        <v>0</v>
      </c>
      <c r="G14" s="131">
        <f t="shared" si="10"/>
        <v>0</v>
      </c>
    </row>
    <row r="15" spans="1:7" ht="25.5" x14ac:dyDescent="0.25">
      <c r="A15" s="9" t="s">
        <v>187</v>
      </c>
      <c r="B15" s="67">
        <v>0</v>
      </c>
      <c r="C15" s="67">
        <v>0</v>
      </c>
      <c r="D15" s="67">
        <v>0</v>
      </c>
      <c r="E15" s="67">
        <v>0</v>
      </c>
      <c r="F15" s="131" t="e">
        <f t="shared" si="9"/>
        <v>#DIV/0!</v>
      </c>
      <c r="G15" s="131" t="e">
        <f t="shared" si="10"/>
        <v>#DIV/0!</v>
      </c>
    </row>
    <row r="16" spans="1:7" x14ac:dyDescent="0.25">
      <c r="A16" s="63" t="s">
        <v>188</v>
      </c>
      <c r="B16" s="66">
        <f t="shared" ref="B16" si="14">SUM(B17:B25)</f>
        <v>707356.49</v>
      </c>
      <c r="C16" s="66">
        <f t="shared" ref="C16:E16" si="15">SUM(C17:C25)</f>
        <v>873024.46</v>
      </c>
      <c r="D16" s="66">
        <f t="shared" ref="D16" si="16">SUM(D17:D25)</f>
        <v>873024.46</v>
      </c>
      <c r="E16" s="66">
        <f t="shared" si="15"/>
        <v>755314.12</v>
      </c>
      <c r="F16" s="130">
        <f t="shared" si="9"/>
        <v>106.77983883345723</v>
      </c>
      <c r="G16" s="130">
        <f t="shared" si="10"/>
        <v>86.516948219297319</v>
      </c>
    </row>
    <row r="17" spans="1:7" x14ac:dyDescent="0.25">
      <c r="A17" s="60" t="s">
        <v>189</v>
      </c>
      <c r="B17" s="67">
        <v>0</v>
      </c>
      <c r="C17" s="67">
        <v>0</v>
      </c>
      <c r="D17" s="67">
        <v>0</v>
      </c>
      <c r="E17" s="67">
        <v>0</v>
      </c>
      <c r="F17" s="131" t="e">
        <f t="shared" si="9"/>
        <v>#DIV/0!</v>
      </c>
      <c r="G17" s="131" t="e">
        <f t="shared" si="10"/>
        <v>#DIV/0!</v>
      </c>
    </row>
    <row r="18" spans="1:7" ht="25.5" x14ac:dyDescent="0.25">
      <c r="A18" s="9" t="s">
        <v>267</v>
      </c>
      <c r="B18" s="87">
        <v>4165</v>
      </c>
      <c r="C18" s="87">
        <v>0</v>
      </c>
      <c r="D18" s="87">
        <v>0</v>
      </c>
      <c r="E18" s="87">
        <v>0</v>
      </c>
      <c r="F18" s="131">
        <f t="shared" si="9"/>
        <v>0</v>
      </c>
      <c r="G18" s="131" t="e">
        <f t="shared" si="10"/>
        <v>#DIV/0!</v>
      </c>
    </row>
    <row r="19" spans="1:7" x14ac:dyDescent="0.25">
      <c r="A19" s="9" t="s">
        <v>190</v>
      </c>
      <c r="B19" s="87">
        <v>0</v>
      </c>
      <c r="C19" s="87">
        <v>0</v>
      </c>
      <c r="D19" s="87">
        <v>0</v>
      </c>
      <c r="E19" s="87">
        <v>0</v>
      </c>
      <c r="F19" s="131" t="e">
        <f t="shared" si="9"/>
        <v>#DIV/0!</v>
      </c>
      <c r="G19" s="131" t="e">
        <f t="shared" si="10"/>
        <v>#DIV/0!</v>
      </c>
    </row>
    <row r="20" spans="1:7" ht="25.5" x14ac:dyDescent="0.25">
      <c r="A20" s="9" t="s">
        <v>191</v>
      </c>
      <c r="B20" s="87">
        <v>230</v>
      </c>
      <c r="C20" s="87">
        <v>834.99</v>
      </c>
      <c r="D20" s="87">
        <v>834.99</v>
      </c>
      <c r="E20" s="87">
        <v>749.67</v>
      </c>
      <c r="F20" s="131">
        <f t="shared" si="9"/>
        <v>325.94347826086954</v>
      </c>
      <c r="G20" s="131">
        <f t="shared" si="10"/>
        <v>89.781913555850963</v>
      </c>
    </row>
    <row r="21" spans="1:7" ht="25.5" x14ac:dyDescent="0.25">
      <c r="A21" s="60" t="s">
        <v>192</v>
      </c>
      <c r="B21" s="88">
        <v>699927.46</v>
      </c>
      <c r="C21" s="88">
        <v>863630.47</v>
      </c>
      <c r="D21" s="88">
        <v>863630.47</v>
      </c>
      <c r="E21" s="88">
        <v>751505.45</v>
      </c>
      <c r="F21" s="131">
        <f t="shared" si="9"/>
        <v>107.36904792962403</v>
      </c>
      <c r="G21" s="131">
        <f t="shared" si="10"/>
        <v>87.017014348741071</v>
      </c>
    </row>
    <row r="22" spans="1:7" ht="25.5" x14ac:dyDescent="0.25">
      <c r="A22" s="60" t="s">
        <v>298</v>
      </c>
      <c r="B22" s="88">
        <v>0</v>
      </c>
      <c r="C22" s="88">
        <v>5500</v>
      </c>
      <c r="D22" s="88">
        <v>5500</v>
      </c>
      <c r="E22" s="88">
        <v>0</v>
      </c>
      <c r="F22" s="131" t="e">
        <f t="shared" ref="F22" si="17">SUM(E22/B22*100)</f>
        <v>#DIV/0!</v>
      </c>
      <c r="G22" s="131">
        <f t="shared" ref="G22" si="18">SUM(E22/D22*100)</f>
        <v>0</v>
      </c>
    </row>
    <row r="23" spans="1:7" ht="38.25" x14ac:dyDescent="0.25">
      <c r="A23" s="60" t="s">
        <v>193</v>
      </c>
      <c r="B23" s="88">
        <v>380.03</v>
      </c>
      <c r="C23" s="88">
        <v>405</v>
      </c>
      <c r="D23" s="88">
        <v>405</v>
      </c>
      <c r="E23" s="88">
        <v>405</v>
      </c>
      <c r="F23" s="131">
        <f t="shared" si="9"/>
        <v>106.57053390521803</v>
      </c>
      <c r="G23" s="131">
        <f t="shared" si="10"/>
        <v>100</v>
      </c>
    </row>
    <row r="24" spans="1:7" x14ac:dyDescent="0.25">
      <c r="A24" s="9" t="s">
        <v>194</v>
      </c>
      <c r="B24" s="87">
        <v>2654</v>
      </c>
      <c r="C24" s="87">
        <v>2654</v>
      </c>
      <c r="D24" s="87">
        <v>2654</v>
      </c>
      <c r="E24" s="87">
        <v>2654</v>
      </c>
      <c r="F24" s="131">
        <f t="shared" si="9"/>
        <v>100</v>
      </c>
      <c r="G24" s="131">
        <f t="shared" si="10"/>
        <v>100</v>
      </c>
    </row>
    <row r="25" spans="1:7" ht="25.5" x14ac:dyDescent="0.25">
      <c r="A25" s="9" t="s">
        <v>195</v>
      </c>
      <c r="B25" s="87">
        <v>0</v>
      </c>
      <c r="C25" s="87">
        <v>0</v>
      </c>
      <c r="D25" s="87">
        <v>0</v>
      </c>
      <c r="E25" s="87">
        <v>0</v>
      </c>
      <c r="F25" s="131" t="e">
        <f t="shared" si="9"/>
        <v>#DIV/0!</v>
      </c>
      <c r="G25" s="131" t="e">
        <f t="shared" si="10"/>
        <v>#DIV/0!</v>
      </c>
    </row>
    <row r="26" spans="1:7" x14ac:dyDescent="0.25">
      <c r="A26" s="63" t="s">
        <v>196</v>
      </c>
      <c r="B26" s="66">
        <f t="shared" ref="B26:E26" si="19">SUM(B27)</f>
        <v>2131.5</v>
      </c>
      <c r="C26" s="66">
        <f t="shared" si="19"/>
        <v>2836</v>
      </c>
      <c r="D26" s="66">
        <f t="shared" si="19"/>
        <v>2836</v>
      </c>
      <c r="E26" s="66">
        <f t="shared" si="19"/>
        <v>1893.5</v>
      </c>
      <c r="F26" s="130">
        <f t="shared" si="9"/>
        <v>88.834154351395739</v>
      </c>
      <c r="G26" s="130">
        <f t="shared" si="10"/>
        <v>66.766572637517626</v>
      </c>
    </row>
    <row r="27" spans="1:7" x14ac:dyDescent="0.25">
      <c r="A27" s="9" t="s">
        <v>197</v>
      </c>
      <c r="B27" s="67">
        <v>2131.5</v>
      </c>
      <c r="C27" s="67">
        <v>2836</v>
      </c>
      <c r="D27" s="67">
        <v>2836</v>
      </c>
      <c r="E27" s="67">
        <v>1893.5</v>
      </c>
      <c r="F27" s="131">
        <f t="shared" si="9"/>
        <v>88.834154351395739</v>
      </c>
      <c r="G27" s="131">
        <f t="shared" si="10"/>
        <v>66.766572637517626</v>
      </c>
    </row>
    <row r="28" spans="1:7" x14ac:dyDescent="0.25">
      <c r="A28" s="23"/>
      <c r="B28" s="92"/>
      <c r="C28" s="128"/>
      <c r="D28" s="128"/>
      <c r="E28" s="92"/>
      <c r="F28" s="131"/>
      <c r="G28" s="131"/>
    </row>
    <row r="29" spans="1:7" ht="15.75" customHeight="1" x14ac:dyDescent="0.25">
      <c r="A29" s="3" t="s">
        <v>34</v>
      </c>
      <c r="B29" s="90">
        <f t="shared" ref="B29" si="20">SUM(B30,B32,B34,B39,B49)</f>
        <v>813701.60000000009</v>
      </c>
      <c r="C29" s="90">
        <f>SUM(C30,C32,C34,C39,C49)</f>
        <v>1006337.6399999999</v>
      </c>
      <c r="D29" s="90">
        <f>SUM(D30,D32,D34,D39,D49)</f>
        <v>1006337.6399999999</v>
      </c>
      <c r="E29" s="90">
        <f t="shared" ref="E29" si="21">SUM(E30,E32,E34,E39,E49)</f>
        <v>919571.63</v>
      </c>
      <c r="F29" s="130">
        <f t="shared" si="9"/>
        <v>113.01091579517602</v>
      </c>
      <c r="G29" s="130">
        <f t="shared" si="10"/>
        <v>91.378041866743658</v>
      </c>
    </row>
    <row r="30" spans="1:7" ht="15.75" customHeight="1" x14ac:dyDescent="0.25">
      <c r="A30" s="61" t="s">
        <v>33</v>
      </c>
      <c r="B30" s="91">
        <f t="shared" ref="B30" si="22">SUM(B31)</f>
        <v>19004.650000000001</v>
      </c>
      <c r="C30" s="91">
        <f>SUM(C31)</f>
        <v>26847.34</v>
      </c>
      <c r="D30" s="91">
        <f>SUM(D31)</f>
        <v>26847.34</v>
      </c>
      <c r="E30" s="91">
        <f t="shared" ref="E30" si="23">SUM(E31)</f>
        <v>26087.21</v>
      </c>
      <c r="F30" s="130">
        <f t="shared" si="9"/>
        <v>137.26751084602978</v>
      </c>
      <c r="G30" s="130">
        <f t="shared" si="10"/>
        <v>97.168695297187725</v>
      </c>
    </row>
    <row r="31" spans="1:7" x14ac:dyDescent="0.25">
      <c r="A31" s="60" t="s">
        <v>182</v>
      </c>
      <c r="B31" s="64">
        <v>19004.650000000001</v>
      </c>
      <c r="C31" s="64">
        <v>26847.34</v>
      </c>
      <c r="D31" s="64">
        <v>26847.34</v>
      </c>
      <c r="E31" s="64">
        <v>26087.21</v>
      </c>
      <c r="F31" s="131">
        <f t="shared" si="9"/>
        <v>137.26751084602978</v>
      </c>
      <c r="G31" s="131">
        <f t="shared" si="10"/>
        <v>97.168695297187725</v>
      </c>
    </row>
    <row r="32" spans="1:7" x14ac:dyDescent="0.25">
      <c r="A32" s="61" t="s">
        <v>31</v>
      </c>
      <c r="B32" s="65">
        <f t="shared" ref="B32" si="24">SUM(B33)</f>
        <v>146.53</v>
      </c>
      <c r="C32" s="65">
        <f>SUM(C33)</f>
        <v>2893.58</v>
      </c>
      <c r="D32" s="65">
        <f>SUM(D33)</f>
        <v>2893.58</v>
      </c>
      <c r="E32" s="65">
        <f t="shared" ref="E32" si="25">SUM(E33)</f>
        <v>235.06</v>
      </c>
      <c r="F32" s="130">
        <f t="shared" si="9"/>
        <v>160.41766191223641</v>
      </c>
      <c r="G32" s="130">
        <f t="shared" si="10"/>
        <v>8.1235009918509249</v>
      </c>
    </row>
    <row r="33" spans="1:7" x14ac:dyDescent="0.25">
      <c r="A33" s="9" t="s">
        <v>183</v>
      </c>
      <c r="B33" s="64">
        <v>146.53</v>
      </c>
      <c r="C33" s="64">
        <v>2893.58</v>
      </c>
      <c r="D33" s="64">
        <v>2893.58</v>
      </c>
      <c r="E33" s="64">
        <v>235.06</v>
      </c>
      <c r="F33" s="131">
        <f t="shared" si="9"/>
        <v>160.41766191223641</v>
      </c>
      <c r="G33" s="131">
        <f t="shared" si="10"/>
        <v>8.1235009918509249</v>
      </c>
    </row>
    <row r="34" spans="1:7" x14ac:dyDescent="0.25">
      <c r="A34" s="62" t="s">
        <v>184</v>
      </c>
      <c r="B34" s="66">
        <f t="shared" ref="B34" si="26">SUM(B35:B38)</f>
        <v>87724.200000000012</v>
      </c>
      <c r="C34" s="66">
        <f>SUM(C35:C38)</f>
        <v>100736.26</v>
      </c>
      <c r="D34" s="66">
        <f>SUM(D35:D38)</f>
        <v>100736.26</v>
      </c>
      <c r="E34" s="66">
        <f t="shared" ref="E34" si="27">SUM(E35:E38)</f>
        <v>72440.11</v>
      </c>
      <c r="F34" s="130">
        <f t="shared" si="9"/>
        <v>82.577110991037799</v>
      </c>
      <c r="G34" s="130">
        <f t="shared" si="10"/>
        <v>71.91066057048377</v>
      </c>
    </row>
    <row r="35" spans="1:7" ht="25.5" x14ac:dyDescent="0.25">
      <c r="A35" s="9" t="s">
        <v>185</v>
      </c>
      <c r="B35" s="67">
        <v>31032.080000000002</v>
      </c>
      <c r="C35" s="67">
        <v>24475.48</v>
      </c>
      <c r="D35" s="67">
        <v>24475.48</v>
      </c>
      <c r="E35" s="67">
        <v>16140.66</v>
      </c>
      <c r="F35" s="131">
        <f t="shared" si="9"/>
        <v>52.012820281463569</v>
      </c>
      <c r="G35" s="131">
        <f t="shared" si="10"/>
        <v>65.946244976605158</v>
      </c>
    </row>
    <row r="36" spans="1:7" ht="25.5" x14ac:dyDescent="0.25">
      <c r="A36" s="9" t="s">
        <v>186</v>
      </c>
      <c r="B36" s="67">
        <v>51067.12</v>
      </c>
      <c r="C36" s="67">
        <v>56260.78</v>
      </c>
      <c r="D36" s="67">
        <v>56260.78</v>
      </c>
      <c r="E36" s="67">
        <v>56299.45</v>
      </c>
      <c r="F36" s="131">
        <f t="shared" si="9"/>
        <v>110.24598606696441</v>
      </c>
      <c r="G36" s="131">
        <f t="shared" si="10"/>
        <v>100.06873349427434</v>
      </c>
    </row>
    <row r="37" spans="1:7" ht="25.5" x14ac:dyDescent="0.25">
      <c r="A37" s="9" t="s">
        <v>249</v>
      </c>
      <c r="B37" s="67">
        <v>5625</v>
      </c>
      <c r="C37" s="67">
        <v>20000</v>
      </c>
      <c r="D37" s="67">
        <v>20000</v>
      </c>
      <c r="E37" s="67">
        <v>0</v>
      </c>
      <c r="F37" s="131">
        <f t="shared" si="9"/>
        <v>0</v>
      </c>
      <c r="G37" s="131">
        <f t="shared" si="10"/>
        <v>0</v>
      </c>
    </row>
    <row r="38" spans="1:7" ht="25.5" x14ac:dyDescent="0.25">
      <c r="A38" s="9" t="s">
        <v>187</v>
      </c>
      <c r="B38" s="67">
        <v>0</v>
      </c>
      <c r="C38" s="67">
        <v>0</v>
      </c>
      <c r="D38" s="67">
        <v>0</v>
      </c>
      <c r="E38" s="67">
        <v>0</v>
      </c>
      <c r="F38" s="131" t="e">
        <f t="shared" si="9"/>
        <v>#DIV/0!</v>
      </c>
      <c r="G38" s="131" t="e">
        <f t="shared" si="10"/>
        <v>#DIV/0!</v>
      </c>
    </row>
    <row r="39" spans="1:7" x14ac:dyDescent="0.25">
      <c r="A39" s="63" t="s">
        <v>188</v>
      </c>
      <c r="B39" s="66">
        <f t="shared" ref="B39" si="28">SUM(B40:B48)</f>
        <v>704694.72000000009</v>
      </c>
      <c r="C39" s="66">
        <f>SUM(C40:C48)</f>
        <v>873024.46</v>
      </c>
      <c r="D39" s="66">
        <f>SUM(D40:D48)</f>
        <v>873024.46</v>
      </c>
      <c r="E39" s="66">
        <f t="shared" ref="E39" si="29">SUM(E40:E48)</f>
        <v>818915.75</v>
      </c>
      <c r="F39" s="130">
        <f t="shared" si="9"/>
        <v>116.20858320039633</v>
      </c>
      <c r="G39" s="130">
        <f t="shared" si="10"/>
        <v>93.802154180193313</v>
      </c>
    </row>
    <row r="40" spans="1:7" x14ac:dyDescent="0.25">
      <c r="A40" s="60" t="s">
        <v>189</v>
      </c>
      <c r="B40" s="67">
        <v>0</v>
      </c>
      <c r="C40" s="67">
        <v>0</v>
      </c>
      <c r="D40" s="67">
        <v>0</v>
      </c>
      <c r="E40" s="67">
        <v>0</v>
      </c>
      <c r="F40" s="131" t="e">
        <f t="shared" si="9"/>
        <v>#DIV/0!</v>
      </c>
      <c r="G40" s="131" t="e">
        <f t="shared" si="10"/>
        <v>#DIV/0!</v>
      </c>
    </row>
    <row r="41" spans="1:7" ht="25.5" x14ac:dyDescent="0.25">
      <c r="A41" s="9" t="s">
        <v>267</v>
      </c>
      <c r="B41" s="87">
        <v>0</v>
      </c>
      <c r="C41" s="87">
        <v>0</v>
      </c>
      <c r="D41" s="87">
        <v>0</v>
      </c>
      <c r="E41" s="87">
        <v>0</v>
      </c>
      <c r="F41" s="131" t="e">
        <f t="shared" si="9"/>
        <v>#DIV/0!</v>
      </c>
      <c r="G41" s="131" t="e">
        <f t="shared" si="10"/>
        <v>#DIV/0!</v>
      </c>
    </row>
    <row r="42" spans="1:7" x14ac:dyDescent="0.25">
      <c r="A42" s="9" t="s">
        <v>190</v>
      </c>
      <c r="B42" s="87">
        <v>0</v>
      </c>
      <c r="C42" s="87">
        <v>0</v>
      </c>
      <c r="D42" s="87">
        <v>0</v>
      </c>
      <c r="E42" s="87">
        <v>0</v>
      </c>
      <c r="F42" s="131" t="e">
        <f t="shared" si="9"/>
        <v>#DIV/0!</v>
      </c>
      <c r="G42" s="131" t="e">
        <f t="shared" si="10"/>
        <v>#DIV/0!</v>
      </c>
    </row>
    <row r="43" spans="1:7" ht="25.5" x14ac:dyDescent="0.25">
      <c r="A43" s="9" t="s">
        <v>191</v>
      </c>
      <c r="B43" s="87">
        <v>246.89</v>
      </c>
      <c r="C43" s="87">
        <v>834.99</v>
      </c>
      <c r="D43" s="87">
        <v>834.99</v>
      </c>
      <c r="E43" s="87">
        <v>504.67</v>
      </c>
      <c r="F43" s="131">
        <f t="shared" si="9"/>
        <v>204.41087123820324</v>
      </c>
      <c r="G43" s="131">
        <f t="shared" si="10"/>
        <v>60.440244793350814</v>
      </c>
    </row>
    <row r="44" spans="1:7" ht="25.5" x14ac:dyDescent="0.25">
      <c r="A44" s="60" t="s">
        <v>192</v>
      </c>
      <c r="B44" s="88">
        <v>701413.8</v>
      </c>
      <c r="C44" s="88">
        <v>863630.47</v>
      </c>
      <c r="D44" s="88">
        <v>863630.47</v>
      </c>
      <c r="E44" s="88">
        <v>815352.08</v>
      </c>
      <c r="F44" s="131">
        <f t="shared" si="9"/>
        <v>116.24408872480123</v>
      </c>
      <c r="G44" s="131">
        <f t="shared" si="10"/>
        <v>94.409832483098938</v>
      </c>
    </row>
    <row r="45" spans="1:7" ht="25.5" x14ac:dyDescent="0.25">
      <c r="A45" s="60" t="s">
        <v>298</v>
      </c>
      <c r="B45" s="88">
        <v>0</v>
      </c>
      <c r="C45" s="88">
        <v>5500</v>
      </c>
      <c r="D45" s="88">
        <v>5500</v>
      </c>
      <c r="E45" s="88">
        <v>0</v>
      </c>
      <c r="F45" s="131" t="e">
        <f t="shared" si="9"/>
        <v>#DIV/0!</v>
      </c>
      <c r="G45" s="131">
        <f t="shared" si="10"/>
        <v>0</v>
      </c>
    </row>
    <row r="46" spans="1:7" ht="38.25" x14ac:dyDescent="0.25">
      <c r="A46" s="60" t="s">
        <v>193</v>
      </c>
      <c r="B46" s="88">
        <v>380.03</v>
      </c>
      <c r="C46" s="88">
        <v>405</v>
      </c>
      <c r="D46" s="88">
        <v>405</v>
      </c>
      <c r="E46" s="88">
        <v>405</v>
      </c>
      <c r="F46" s="131">
        <f t="shared" si="9"/>
        <v>106.57053390521803</v>
      </c>
      <c r="G46" s="131">
        <f t="shared" si="10"/>
        <v>100</v>
      </c>
    </row>
    <row r="47" spans="1:7" x14ac:dyDescent="0.25">
      <c r="A47" s="9" t="s">
        <v>194</v>
      </c>
      <c r="B47" s="87">
        <v>2654</v>
      </c>
      <c r="C47" s="87">
        <v>2654</v>
      </c>
      <c r="D47" s="87">
        <v>2654</v>
      </c>
      <c r="E47" s="87">
        <v>2654</v>
      </c>
      <c r="F47" s="131">
        <f t="shared" si="9"/>
        <v>100</v>
      </c>
      <c r="G47" s="131">
        <f t="shared" si="10"/>
        <v>100</v>
      </c>
    </row>
    <row r="48" spans="1:7" ht="25.5" x14ac:dyDescent="0.25">
      <c r="A48" s="9" t="s">
        <v>195</v>
      </c>
      <c r="B48" s="87">
        <v>0</v>
      </c>
      <c r="C48" s="87">
        <v>0</v>
      </c>
      <c r="D48" s="87">
        <v>0</v>
      </c>
      <c r="E48" s="87">
        <v>0</v>
      </c>
      <c r="F48" s="131" t="e">
        <f t="shared" si="9"/>
        <v>#DIV/0!</v>
      </c>
      <c r="G48" s="131" t="e">
        <f t="shared" si="10"/>
        <v>#DIV/0!</v>
      </c>
    </row>
    <row r="49" spans="1:7" x14ac:dyDescent="0.25">
      <c r="A49" s="63" t="s">
        <v>196</v>
      </c>
      <c r="B49" s="66">
        <f t="shared" ref="B49" si="30">SUM(B50)</f>
        <v>2131.5</v>
      </c>
      <c r="C49" s="66">
        <f>SUM(C50)</f>
        <v>2836</v>
      </c>
      <c r="D49" s="66">
        <f>SUM(D50)</f>
        <v>2836</v>
      </c>
      <c r="E49" s="66">
        <f t="shared" ref="E49" si="31">SUM(E50)</f>
        <v>1893.5</v>
      </c>
      <c r="F49" s="130">
        <f t="shared" si="9"/>
        <v>88.834154351395739</v>
      </c>
      <c r="G49" s="130">
        <f t="shared" si="10"/>
        <v>66.766572637517626</v>
      </c>
    </row>
    <row r="50" spans="1:7" x14ac:dyDescent="0.25">
      <c r="A50" s="9" t="s">
        <v>197</v>
      </c>
      <c r="B50" s="67">
        <v>2131.5</v>
      </c>
      <c r="C50" s="67">
        <v>2836</v>
      </c>
      <c r="D50" s="67">
        <v>2836</v>
      </c>
      <c r="E50" s="67">
        <v>1893.5</v>
      </c>
      <c r="F50" s="131">
        <f t="shared" si="9"/>
        <v>88.834154351395739</v>
      </c>
      <c r="G50" s="131">
        <f t="shared" si="10"/>
        <v>66.766572637517626</v>
      </c>
    </row>
    <row r="52" spans="1:7" s="121" customFormat="1" ht="15" customHeight="1" x14ac:dyDescent="0.25">
      <c r="A52" s="119" t="s">
        <v>299</v>
      </c>
      <c r="E52" s="156" t="s">
        <v>255</v>
      </c>
      <c r="F52" s="156"/>
    </row>
    <row r="53" spans="1:7" s="121" customFormat="1" x14ac:dyDescent="0.25">
      <c r="A53" s="129" t="s">
        <v>258</v>
      </c>
      <c r="E53" s="120" t="s">
        <v>256</v>
      </c>
    </row>
    <row r="54" spans="1:7" ht="15" customHeight="1" x14ac:dyDescent="0.25">
      <c r="A54" s="139" t="s">
        <v>309</v>
      </c>
    </row>
  </sheetData>
  <mergeCells count="2">
    <mergeCell ref="A2:G2"/>
    <mergeCell ref="E52:F52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workbookViewId="0"/>
  </sheetViews>
  <sheetFormatPr defaultRowHeight="15" x14ac:dyDescent="0.25"/>
  <cols>
    <col min="1" max="1" width="37.7109375" customWidth="1"/>
    <col min="2" max="5" width="25.28515625" customWidth="1"/>
    <col min="6" max="7" width="15.7109375" style="121" customWidth="1"/>
  </cols>
  <sheetData>
    <row r="1" spans="1:7" ht="18" x14ac:dyDescent="0.25">
      <c r="A1" s="13"/>
      <c r="B1" s="13"/>
      <c r="C1" s="13"/>
      <c r="D1" s="13"/>
      <c r="E1" s="2"/>
      <c r="F1" s="125"/>
      <c r="G1" s="125"/>
    </row>
    <row r="2" spans="1:7" ht="15.75" customHeight="1" x14ac:dyDescent="0.25">
      <c r="A2" s="167" t="s">
        <v>45</v>
      </c>
      <c r="B2" s="167"/>
      <c r="C2" s="167"/>
      <c r="D2" s="167"/>
      <c r="E2" s="167"/>
      <c r="F2" s="167"/>
      <c r="G2" s="167"/>
    </row>
    <row r="3" spans="1:7" ht="18" x14ac:dyDescent="0.25">
      <c r="A3" s="13"/>
      <c r="B3" s="13"/>
      <c r="C3" s="13"/>
      <c r="D3" s="13"/>
      <c r="E3" s="2"/>
      <c r="F3" s="125"/>
      <c r="G3" s="125"/>
    </row>
    <row r="4" spans="1:7" ht="25.5" x14ac:dyDescent="0.25">
      <c r="A4" s="28" t="s">
        <v>8</v>
      </c>
      <c r="B4" s="28" t="s">
        <v>264</v>
      </c>
      <c r="C4" s="28" t="s">
        <v>285</v>
      </c>
      <c r="D4" s="28" t="s">
        <v>286</v>
      </c>
      <c r="E4" s="28" t="s">
        <v>289</v>
      </c>
      <c r="F4" s="110" t="s">
        <v>17</v>
      </c>
      <c r="G4" s="110" t="s">
        <v>47</v>
      </c>
    </row>
    <row r="5" spans="1:7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110" t="s">
        <v>19</v>
      </c>
      <c r="G5" s="110" t="s">
        <v>20</v>
      </c>
    </row>
    <row r="6" spans="1:7" ht="15.75" customHeight="1" x14ac:dyDescent="0.25">
      <c r="A6" s="62" t="s">
        <v>9</v>
      </c>
      <c r="B6" s="93">
        <v>813701.6</v>
      </c>
      <c r="C6" s="65">
        <v>1006337.64</v>
      </c>
      <c r="D6" s="65">
        <v>1006337.64</v>
      </c>
      <c r="E6" s="93">
        <v>919571.63</v>
      </c>
      <c r="F6" s="93">
        <f>SUM(E6/B6*100)</f>
        <v>113.01091579517602</v>
      </c>
      <c r="G6" s="93">
        <f>SUM(E6/D6*100)</f>
        <v>91.378041866743658</v>
      </c>
    </row>
    <row r="7" spans="1:7" ht="15.75" customHeight="1" x14ac:dyDescent="0.25">
      <c r="A7" s="62" t="s">
        <v>198</v>
      </c>
      <c r="B7" s="93">
        <v>813701.6</v>
      </c>
      <c r="C7" s="65">
        <v>1006337.64</v>
      </c>
      <c r="D7" s="65">
        <v>1006337.64</v>
      </c>
      <c r="E7" s="93">
        <v>919571.63</v>
      </c>
      <c r="F7" s="93">
        <f t="shared" ref="F7:F9" si="0">SUM(E7/B7*100)</f>
        <v>113.01091579517602</v>
      </c>
      <c r="G7" s="93">
        <f t="shared" ref="G7:G9" si="1">SUM(E7/D7*100)</f>
        <v>91.378041866743658</v>
      </c>
    </row>
    <row r="8" spans="1:7" x14ac:dyDescent="0.25">
      <c r="A8" s="9" t="s">
        <v>199</v>
      </c>
      <c r="B8" s="94">
        <v>813701.6</v>
      </c>
      <c r="C8" s="64">
        <v>1006337.64</v>
      </c>
      <c r="D8" s="64">
        <v>1006337.64</v>
      </c>
      <c r="E8" s="94">
        <v>919571.63</v>
      </c>
      <c r="F8" s="94">
        <f t="shared" si="0"/>
        <v>113.01091579517602</v>
      </c>
      <c r="G8" s="94">
        <f t="shared" si="1"/>
        <v>91.378041866743658</v>
      </c>
    </row>
    <row r="9" spans="1:7" x14ac:dyDescent="0.25">
      <c r="A9" s="8" t="s">
        <v>200</v>
      </c>
      <c r="B9" s="94">
        <v>813701.6</v>
      </c>
      <c r="C9" s="64">
        <v>1006337.64</v>
      </c>
      <c r="D9" s="64">
        <v>1006337.64</v>
      </c>
      <c r="E9" s="94">
        <v>919571.63</v>
      </c>
      <c r="F9" s="94">
        <f t="shared" si="0"/>
        <v>113.01091579517602</v>
      </c>
      <c r="G9" s="94">
        <f t="shared" si="1"/>
        <v>91.378041866743658</v>
      </c>
    </row>
    <row r="11" spans="1:7" s="121" customFormat="1" ht="15" customHeight="1" x14ac:dyDescent="0.25">
      <c r="A11" s="119" t="s">
        <v>299</v>
      </c>
      <c r="E11" s="156" t="s">
        <v>255</v>
      </c>
      <c r="F11" s="156"/>
    </row>
    <row r="12" spans="1:7" s="121" customFormat="1" x14ac:dyDescent="0.25">
      <c r="A12" s="129" t="s">
        <v>259</v>
      </c>
      <c r="E12" s="120" t="s">
        <v>256</v>
      </c>
    </row>
    <row r="13" spans="1:7" ht="15" customHeight="1" x14ac:dyDescent="0.25">
      <c r="A13" s="139" t="s">
        <v>309</v>
      </c>
    </row>
  </sheetData>
  <mergeCells count="2">
    <mergeCell ref="A2:G2"/>
    <mergeCell ref="E11:F11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1" spans="1:11" ht="18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25">
      <c r="A2" s="167" t="s">
        <v>62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5.75" customHeight="1" x14ac:dyDescent="0.25">
      <c r="A3" s="167" t="s">
        <v>37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ht="18" x14ac:dyDescent="0.25">
      <c r="A4" s="13"/>
      <c r="B4" s="13"/>
      <c r="C4" s="13"/>
      <c r="D4" s="13"/>
      <c r="E4" s="13"/>
      <c r="F4" s="13"/>
      <c r="G4" s="13"/>
      <c r="H4" s="13"/>
      <c r="I4" s="2"/>
      <c r="J4" s="2"/>
      <c r="K4" s="2"/>
    </row>
    <row r="5" spans="1:11" ht="25.5" customHeight="1" x14ac:dyDescent="0.25">
      <c r="A5" s="168" t="s">
        <v>8</v>
      </c>
      <c r="B5" s="169"/>
      <c r="C5" s="169"/>
      <c r="D5" s="169"/>
      <c r="E5" s="170"/>
      <c r="F5" s="29" t="s">
        <v>263</v>
      </c>
      <c r="G5" s="28" t="s">
        <v>285</v>
      </c>
      <c r="H5" s="29" t="s">
        <v>286</v>
      </c>
      <c r="I5" s="29" t="s">
        <v>288</v>
      </c>
      <c r="J5" s="29" t="s">
        <v>17</v>
      </c>
      <c r="K5" s="29" t="s">
        <v>47</v>
      </c>
    </row>
    <row r="6" spans="1:11" x14ac:dyDescent="0.25">
      <c r="A6" s="168">
        <v>1</v>
      </c>
      <c r="B6" s="169"/>
      <c r="C6" s="169"/>
      <c r="D6" s="169"/>
      <c r="E6" s="170"/>
      <c r="F6" s="29">
        <v>2</v>
      </c>
      <c r="G6" s="29">
        <v>3</v>
      </c>
      <c r="H6" s="29">
        <v>4</v>
      </c>
      <c r="I6" s="29">
        <v>5</v>
      </c>
      <c r="J6" s="29" t="s">
        <v>19</v>
      </c>
      <c r="K6" s="29" t="s">
        <v>20</v>
      </c>
    </row>
    <row r="7" spans="1:11" ht="25.5" x14ac:dyDescent="0.25">
      <c r="A7" s="3">
        <v>8</v>
      </c>
      <c r="B7" s="3"/>
      <c r="C7" s="3"/>
      <c r="D7" s="3"/>
      <c r="E7" s="3" t="s">
        <v>10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</row>
    <row r="8" spans="1:11" x14ac:dyDescent="0.25">
      <c r="A8" s="3"/>
      <c r="B8" s="7">
        <v>84</v>
      </c>
      <c r="C8" s="7"/>
      <c r="D8" s="7"/>
      <c r="E8" s="7" t="s">
        <v>15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</row>
    <row r="9" spans="1:11" ht="51" x14ac:dyDescent="0.25">
      <c r="A9" s="4"/>
      <c r="B9" s="4"/>
      <c r="C9" s="4">
        <v>841</v>
      </c>
      <c r="D9" s="4"/>
      <c r="E9" s="22" t="s">
        <v>38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</row>
    <row r="10" spans="1:11" ht="25.5" x14ac:dyDescent="0.25">
      <c r="A10" s="4"/>
      <c r="B10" s="4"/>
      <c r="C10" s="4"/>
      <c r="D10" s="4">
        <v>8413</v>
      </c>
      <c r="E10" s="22" t="s">
        <v>39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</row>
    <row r="11" spans="1:11" ht="25.5" x14ac:dyDescent="0.25">
      <c r="A11" s="5">
        <v>5</v>
      </c>
      <c r="B11" s="6"/>
      <c r="C11" s="6"/>
      <c r="D11" s="6"/>
      <c r="E11" s="15" t="s">
        <v>11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</row>
    <row r="12" spans="1:11" ht="25.5" x14ac:dyDescent="0.25">
      <c r="A12" s="7"/>
      <c r="B12" s="7">
        <v>54</v>
      </c>
      <c r="C12" s="7"/>
      <c r="D12" s="7"/>
      <c r="E12" s="16" t="s">
        <v>16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</row>
    <row r="13" spans="1:11" ht="63.75" x14ac:dyDescent="0.25">
      <c r="A13" s="7"/>
      <c r="B13" s="7"/>
      <c r="C13" s="7">
        <v>541</v>
      </c>
      <c r="D13" s="22"/>
      <c r="E13" s="22" t="s">
        <v>40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</row>
    <row r="14" spans="1:11" ht="38.25" x14ac:dyDescent="0.25">
      <c r="A14" s="7"/>
      <c r="B14" s="7"/>
      <c r="C14" s="7"/>
      <c r="D14" s="22">
        <v>5413</v>
      </c>
      <c r="E14" s="22" t="s">
        <v>41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</row>
    <row r="16" spans="1:11" s="121" customFormat="1" ht="15" customHeight="1" x14ac:dyDescent="0.25">
      <c r="A16" s="119" t="s">
        <v>299</v>
      </c>
      <c r="I16" s="156" t="s">
        <v>255</v>
      </c>
      <c r="J16" s="156"/>
    </row>
    <row r="17" spans="1:9" s="121" customFormat="1" x14ac:dyDescent="0.25">
      <c r="A17" s="129" t="s">
        <v>260</v>
      </c>
      <c r="I17" s="120" t="s">
        <v>256</v>
      </c>
    </row>
    <row r="18" spans="1:9" ht="15" customHeight="1" x14ac:dyDescent="0.25">
      <c r="A18" s="139" t="s">
        <v>309</v>
      </c>
    </row>
  </sheetData>
  <mergeCells count="5">
    <mergeCell ref="A5:E5"/>
    <mergeCell ref="A2:K2"/>
    <mergeCell ref="A3:K3"/>
    <mergeCell ref="A6:E6"/>
    <mergeCell ref="I16:J16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workbookViewId="0"/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3"/>
      <c r="B1" s="13"/>
      <c r="C1" s="13"/>
      <c r="D1" s="13"/>
      <c r="E1" s="2"/>
      <c r="F1" s="2"/>
      <c r="G1" s="2"/>
    </row>
    <row r="2" spans="1:7" ht="15.75" customHeight="1" x14ac:dyDescent="0.25">
      <c r="A2" s="167" t="s">
        <v>42</v>
      </c>
      <c r="B2" s="167"/>
      <c r="C2" s="167"/>
      <c r="D2" s="167"/>
      <c r="E2" s="167"/>
      <c r="F2" s="167"/>
      <c r="G2" s="167"/>
    </row>
    <row r="3" spans="1:7" ht="18" x14ac:dyDescent="0.25">
      <c r="A3" s="13"/>
      <c r="B3" s="13"/>
      <c r="C3" s="13"/>
      <c r="D3" s="13"/>
      <c r="E3" s="2"/>
      <c r="F3" s="2"/>
      <c r="G3" s="2"/>
    </row>
    <row r="4" spans="1:7" ht="25.5" x14ac:dyDescent="0.25">
      <c r="A4" s="28" t="s">
        <v>8</v>
      </c>
      <c r="B4" s="28" t="s">
        <v>263</v>
      </c>
      <c r="C4" s="28" t="s">
        <v>285</v>
      </c>
      <c r="D4" s="28" t="s">
        <v>286</v>
      </c>
      <c r="E4" s="28" t="s">
        <v>288</v>
      </c>
      <c r="F4" s="28" t="s">
        <v>17</v>
      </c>
      <c r="G4" s="28" t="s">
        <v>47</v>
      </c>
    </row>
    <row r="5" spans="1:7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 t="s">
        <v>19</v>
      </c>
      <c r="G5" s="28" t="s">
        <v>20</v>
      </c>
    </row>
    <row r="6" spans="1:7" x14ac:dyDescent="0.25">
      <c r="A6" s="3" t="s">
        <v>43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</row>
    <row r="7" spans="1:7" x14ac:dyDescent="0.25">
      <c r="A7" s="3" t="s">
        <v>33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</row>
    <row r="8" spans="1:7" x14ac:dyDescent="0.25">
      <c r="A8" s="24" t="s">
        <v>32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</row>
    <row r="9" spans="1:7" x14ac:dyDescent="0.25">
      <c r="A9" s="3" t="s">
        <v>31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 x14ac:dyDescent="0.25">
      <c r="A10" s="23" t="s">
        <v>30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25">
      <c r="A11" s="23"/>
      <c r="B11" s="50"/>
      <c r="C11" s="50"/>
      <c r="D11" s="50"/>
      <c r="E11" s="51"/>
      <c r="F11" s="21"/>
      <c r="G11" s="21"/>
    </row>
    <row r="12" spans="1:7" ht="15.75" customHeight="1" x14ac:dyDescent="0.25">
      <c r="A12" s="3" t="s">
        <v>44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ht="15.75" customHeight="1" x14ac:dyDescent="0.25">
      <c r="A13" s="3" t="s">
        <v>33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 x14ac:dyDescent="0.25">
      <c r="A14" s="24" t="s">
        <v>32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x14ac:dyDescent="0.25">
      <c r="A15" s="3" t="s">
        <v>31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25">
      <c r="A16" s="23" t="s">
        <v>30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8" spans="1:6" s="121" customFormat="1" ht="15" customHeight="1" x14ac:dyDescent="0.25">
      <c r="A18" s="119" t="s">
        <v>299</v>
      </c>
      <c r="E18" s="156" t="s">
        <v>255</v>
      </c>
      <c r="F18" s="156"/>
    </row>
    <row r="19" spans="1:6" s="121" customFormat="1" x14ac:dyDescent="0.25">
      <c r="A19" s="129" t="s">
        <v>261</v>
      </c>
      <c r="E19" s="120" t="s">
        <v>256</v>
      </c>
    </row>
    <row r="20" spans="1:6" ht="15" customHeight="1" x14ac:dyDescent="0.25">
      <c r="A20" s="139" t="s">
        <v>309</v>
      </c>
    </row>
  </sheetData>
  <mergeCells count="2">
    <mergeCell ref="A2:G2"/>
    <mergeCell ref="E18:F18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78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15.28515625" customWidth="1"/>
    <col min="4" max="4" width="39.42578125" style="75" customWidth="1"/>
    <col min="5" max="7" width="25.28515625" style="121" customWidth="1"/>
    <col min="8" max="8" width="15.7109375" style="121" customWidth="1"/>
  </cols>
  <sheetData>
    <row r="1" spans="1:8" ht="18" x14ac:dyDescent="0.25">
      <c r="A1" s="1"/>
      <c r="B1" s="1"/>
      <c r="C1" s="1"/>
      <c r="D1" s="13"/>
      <c r="E1" s="124"/>
      <c r="F1" s="124"/>
      <c r="G1" s="124"/>
      <c r="H1" s="125"/>
    </row>
    <row r="2" spans="1:8" ht="18" customHeight="1" x14ac:dyDescent="0.25">
      <c r="A2" s="167" t="s">
        <v>12</v>
      </c>
      <c r="B2" s="181"/>
      <c r="C2" s="181"/>
      <c r="D2" s="181"/>
      <c r="E2" s="181"/>
      <c r="F2" s="181"/>
      <c r="G2" s="181"/>
      <c r="H2" s="181"/>
    </row>
    <row r="3" spans="1:8" ht="18" x14ac:dyDescent="0.25">
      <c r="A3" s="1"/>
      <c r="B3" s="1"/>
      <c r="C3" s="1"/>
      <c r="D3" s="13"/>
      <c r="E3" s="124"/>
      <c r="F3" s="124"/>
      <c r="G3" s="124"/>
      <c r="H3" s="125"/>
    </row>
    <row r="4" spans="1:8" ht="15.75" x14ac:dyDescent="0.25">
      <c r="A4" s="182" t="s">
        <v>63</v>
      </c>
      <c r="B4" s="182"/>
      <c r="C4" s="182"/>
      <c r="D4" s="182"/>
      <c r="E4" s="182"/>
      <c r="F4" s="182"/>
      <c r="G4" s="182"/>
      <c r="H4" s="182"/>
    </row>
    <row r="5" spans="1:8" ht="18" x14ac:dyDescent="0.25">
      <c r="A5" s="13"/>
      <c r="B5" s="13"/>
      <c r="C5" s="13"/>
      <c r="D5" s="13"/>
      <c r="E5" s="124"/>
      <c r="F5" s="124"/>
      <c r="G5" s="124"/>
      <c r="H5" s="125"/>
    </row>
    <row r="6" spans="1:8" ht="25.5" x14ac:dyDescent="0.25">
      <c r="A6" s="168" t="s">
        <v>8</v>
      </c>
      <c r="B6" s="169"/>
      <c r="C6" s="169"/>
      <c r="D6" s="170"/>
      <c r="E6" s="110" t="s">
        <v>285</v>
      </c>
      <c r="F6" s="110" t="s">
        <v>286</v>
      </c>
      <c r="G6" s="110" t="s">
        <v>287</v>
      </c>
      <c r="H6" s="110" t="s">
        <v>47</v>
      </c>
    </row>
    <row r="7" spans="1:8" s="20" customFormat="1" ht="15.75" customHeight="1" x14ac:dyDescent="0.2">
      <c r="A7" s="183">
        <v>1</v>
      </c>
      <c r="B7" s="184"/>
      <c r="C7" s="184"/>
      <c r="D7" s="185"/>
      <c r="E7" s="132">
        <v>2</v>
      </c>
      <c r="F7" s="132">
        <v>3</v>
      </c>
      <c r="G7" s="132">
        <v>4</v>
      </c>
      <c r="H7" s="132" t="s">
        <v>46</v>
      </c>
    </row>
    <row r="8" spans="1:8" s="30" customFormat="1" ht="30" customHeight="1" x14ac:dyDescent="0.25">
      <c r="A8" s="186">
        <v>19896</v>
      </c>
      <c r="B8" s="187"/>
      <c r="C8" s="188"/>
      <c r="D8" s="59" t="s">
        <v>142</v>
      </c>
      <c r="E8" s="133">
        <f>SUM(E9,E79,E128,E143,E148,E153)</f>
        <v>1006337.6399999999</v>
      </c>
      <c r="F8" s="133">
        <f>SUM(F9,F79,F128,F143,F148,F153)</f>
        <v>1006337.6399999999</v>
      </c>
      <c r="G8" s="133">
        <f>SUM(G9,G79,G128,G143,G148,G153)</f>
        <v>919571.63</v>
      </c>
      <c r="H8" s="136">
        <f>SUM(G8/F8*100)</f>
        <v>91.378041866743658</v>
      </c>
    </row>
    <row r="9" spans="1:8" s="43" customFormat="1" ht="30" customHeight="1" x14ac:dyDescent="0.25">
      <c r="A9" s="171" t="s">
        <v>201</v>
      </c>
      <c r="B9" s="172"/>
      <c r="C9" s="173"/>
      <c r="D9" s="68" t="s">
        <v>202</v>
      </c>
      <c r="E9" s="134">
        <f>SUM(E10,E32,E40,E71)</f>
        <v>940648.91999999993</v>
      </c>
      <c r="F9" s="134">
        <f>SUM(F10,F32,F40,F71)</f>
        <v>940648.91999999993</v>
      </c>
      <c r="G9" s="134">
        <f>SUM(G10,G32,G40,G71)</f>
        <v>881623.06</v>
      </c>
      <c r="H9" s="135">
        <f t="shared" ref="H9:H12" si="0">SUM(G9/F9*100)</f>
        <v>93.724985087953968</v>
      </c>
    </row>
    <row r="10" spans="1:8" s="43" customFormat="1" ht="30" customHeight="1" x14ac:dyDescent="0.25">
      <c r="A10" s="171" t="s">
        <v>203</v>
      </c>
      <c r="B10" s="172"/>
      <c r="C10" s="173"/>
      <c r="D10" s="68" t="s">
        <v>204</v>
      </c>
      <c r="E10" s="134">
        <f>SUM(E12,E30)</f>
        <v>21648.959999999999</v>
      </c>
      <c r="F10" s="134">
        <f>SUM(F12,F30)</f>
        <v>21648.959999999999</v>
      </c>
      <c r="G10" s="134">
        <f>SUM(G12,G30)</f>
        <v>21648.959999999999</v>
      </c>
      <c r="H10" s="135">
        <f t="shared" si="0"/>
        <v>100</v>
      </c>
    </row>
    <row r="11" spans="1:8" s="43" customFormat="1" ht="30" customHeight="1" x14ac:dyDescent="0.25">
      <c r="A11" s="174" t="s">
        <v>205</v>
      </c>
      <c r="B11" s="175"/>
      <c r="C11" s="176"/>
      <c r="D11" s="69" t="s">
        <v>206</v>
      </c>
      <c r="E11" s="134">
        <f>SUM(E12,E30)</f>
        <v>21648.959999999999</v>
      </c>
      <c r="F11" s="134">
        <f>SUM(F12,F30)</f>
        <v>21648.959999999999</v>
      </c>
      <c r="G11" s="134">
        <f>SUM(G12,G30)</f>
        <v>21648.959999999999</v>
      </c>
      <c r="H11" s="137"/>
    </row>
    <row r="12" spans="1:8" s="43" customFormat="1" ht="30" customHeight="1" x14ac:dyDescent="0.25">
      <c r="A12" s="44"/>
      <c r="B12" s="45">
        <v>32</v>
      </c>
      <c r="C12" s="46"/>
      <c r="D12" s="73" t="s">
        <v>143</v>
      </c>
      <c r="E12" s="134">
        <v>21123.5</v>
      </c>
      <c r="F12" s="134">
        <v>21123.5</v>
      </c>
      <c r="G12" s="135">
        <f>SUM(G13:G29)</f>
        <v>21123.5</v>
      </c>
      <c r="H12" s="135">
        <f t="shared" si="0"/>
        <v>100</v>
      </c>
    </row>
    <row r="13" spans="1:8" s="30" customFormat="1" ht="30" customHeight="1" x14ac:dyDescent="0.25">
      <c r="A13" s="177">
        <v>3211</v>
      </c>
      <c r="B13" s="178"/>
      <c r="C13" s="179"/>
      <c r="D13" s="74" t="s">
        <v>144</v>
      </c>
      <c r="E13" s="133"/>
      <c r="F13" s="133"/>
      <c r="G13" s="136">
        <v>3060.24</v>
      </c>
      <c r="H13" s="138"/>
    </row>
    <row r="14" spans="1:8" s="30" customFormat="1" ht="30" customHeight="1" x14ac:dyDescent="0.25">
      <c r="A14" s="177">
        <v>3213</v>
      </c>
      <c r="B14" s="178"/>
      <c r="C14" s="179"/>
      <c r="D14" s="74" t="s">
        <v>145</v>
      </c>
      <c r="E14" s="133"/>
      <c r="F14" s="133"/>
      <c r="G14" s="136">
        <v>594.5</v>
      </c>
      <c r="H14" s="138"/>
    </row>
    <row r="15" spans="1:8" s="30" customFormat="1" ht="30" customHeight="1" x14ac:dyDescent="0.25">
      <c r="A15" s="177">
        <v>3221</v>
      </c>
      <c r="B15" s="178"/>
      <c r="C15" s="179"/>
      <c r="D15" s="74" t="s">
        <v>146</v>
      </c>
      <c r="E15" s="133"/>
      <c r="F15" s="133"/>
      <c r="G15" s="136">
        <v>4534.3</v>
      </c>
      <c r="H15" s="138"/>
    </row>
    <row r="16" spans="1:8" s="30" customFormat="1" ht="30" customHeight="1" x14ac:dyDescent="0.25">
      <c r="A16" s="177">
        <v>3222</v>
      </c>
      <c r="B16" s="178"/>
      <c r="C16" s="179"/>
      <c r="D16" s="74" t="s">
        <v>147</v>
      </c>
      <c r="E16" s="133"/>
      <c r="F16" s="133"/>
      <c r="G16" s="136">
        <v>432.83</v>
      </c>
      <c r="H16" s="138"/>
    </row>
    <row r="17" spans="1:8" s="30" customFormat="1" ht="30" customHeight="1" x14ac:dyDescent="0.25">
      <c r="A17" s="177">
        <v>3224</v>
      </c>
      <c r="B17" s="178"/>
      <c r="C17" s="179"/>
      <c r="D17" s="74" t="s">
        <v>148</v>
      </c>
      <c r="E17" s="133"/>
      <c r="F17" s="133"/>
      <c r="G17" s="136">
        <v>530.01</v>
      </c>
      <c r="H17" s="138"/>
    </row>
    <row r="18" spans="1:8" s="30" customFormat="1" ht="30" customHeight="1" x14ac:dyDescent="0.25">
      <c r="A18" s="177">
        <v>3225</v>
      </c>
      <c r="B18" s="178"/>
      <c r="C18" s="179"/>
      <c r="D18" s="74" t="s">
        <v>149</v>
      </c>
      <c r="E18" s="133"/>
      <c r="F18" s="133"/>
      <c r="G18" s="136">
        <v>962.24</v>
      </c>
      <c r="H18" s="138"/>
    </row>
    <row r="19" spans="1:8" s="30" customFormat="1" ht="30" customHeight="1" x14ac:dyDescent="0.25">
      <c r="A19" s="177">
        <v>3227</v>
      </c>
      <c r="B19" s="178"/>
      <c r="C19" s="179"/>
      <c r="D19" s="74" t="s">
        <v>150</v>
      </c>
      <c r="E19" s="133"/>
      <c r="F19" s="133"/>
      <c r="G19" s="136">
        <v>285.06</v>
      </c>
      <c r="H19" s="138"/>
    </row>
    <row r="20" spans="1:8" s="30" customFormat="1" ht="30" customHeight="1" x14ac:dyDescent="0.25">
      <c r="A20" s="177">
        <v>3231</v>
      </c>
      <c r="B20" s="178"/>
      <c r="C20" s="179"/>
      <c r="D20" s="74" t="s">
        <v>151</v>
      </c>
      <c r="E20" s="133"/>
      <c r="F20" s="133"/>
      <c r="G20" s="136">
        <v>775.08</v>
      </c>
      <c r="H20" s="138"/>
    </row>
    <row r="21" spans="1:8" s="30" customFormat="1" ht="30" customHeight="1" x14ac:dyDescent="0.25">
      <c r="A21" s="177">
        <v>3232</v>
      </c>
      <c r="B21" s="178"/>
      <c r="C21" s="179"/>
      <c r="D21" s="74" t="s">
        <v>152</v>
      </c>
      <c r="E21" s="133"/>
      <c r="F21" s="133"/>
      <c r="G21" s="136">
        <v>2441.98</v>
      </c>
      <c r="H21" s="138"/>
    </row>
    <row r="22" spans="1:8" s="30" customFormat="1" ht="30" customHeight="1" x14ac:dyDescent="0.25">
      <c r="A22" s="180">
        <v>3234</v>
      </c>
      <c r="B22" s="180"/>
      <c r="C22" s="180"/>
      <c r="D22" s="74" t="s">
        <v>154</v>
      </c>
      <c r="E22" s="133"/>
      <c r="F22" s="133"/>
      <c r="G22" s="136">
        <v>3145.05</v>
      </c>
      <c r="H22" s="138"/>
    </row>
    <row r="23" spans="1:8" s="30" customFormat="1" ht="30" customHeight="1" x14ac:dyDescent="0.25">
      <c r="A23" s="180">
        <v>3235</v>
      </c>
      <c r="B23" s="180"/>
      <c r="C23" s="180"/>
      <c r="D23" s="74" t="s">
        <v>155</v>
      </c>
      <c r="E23" s="133"/>
      <c r="F23" s="133"/>
      <c r="G23" s="136">
        <v>969.6</v>
      </c>
      <c r="H23" s="138"/>
    </row>
    <row r="24" spans="1:8" s="30" customFormat="1" ht="30" customHeight="1" x14ac:dyDescent="0.25">
      <c r="A24" s="180">
        <v>3238</v>
      </c>
      <c r="B24" s="180"/>
      <c r="C24" s="180"/>
      <c r="D24" s="74" t="s">
        <v>157</v>
      </c>
      <c r="E24" s="133"/>
      <c r="F24" s="133"/>
      <c r="G24" s="136">
        <v>881.02</v>
      </c>
      <c r="H24" s="138"/>
    </row>
    <row r="25" spans="1:8" s="30" customFormat="1" ht="30" customHeight="1" x14ac:dyDescent="0.25">
      <c r="A25" s="180">
        <v>3239</v>
      </c>
      <c r="B25" s="180"/>
      <c r="C25" s="180"/>
      <c r="D25" s="74" t="s">
        <v>158</v>
      </c>
      <c r="E25" s="133"/>
      <c r="F25" s="133"/>
      <c r="G25" s="136">
        <v>1638.46</v>
      </c>
      <c r="H25" s="138"/>
    </row>
    <row r="26" spans="1:8" s="30" customFormat="1" ht="30" customHeight="1" x14ac:dyDescent="0.25">
      <c r="A26" s="180">
        <v>3293</v>
      </c>
      <c r="B26" s="180"/>
      <c r="C26" s="180"/>
      <c r="D26" s="74" t="s">
        <v>159</v>
      </c>
      <c r="E26" s="133"/>
      <c r="F26" s="133"/>
      <c r="G26" s="136">
        <v>100</v>
      </c>
      <c r="H26" s="138"/>
    </row>
    <row r="27" spans="1:8" s="30" customFormat="1" ht="30" customHeight="1" x14ac:dyDescent="0.25">
      <c r="A27" s="180">
        <v>3294</v>
      </c>
      <c r="B27" s="180"/>
      <c r="C27" s="180"/>
      <c r="D27" s="74" t="s">
        <v>160</v>
      </c>
      <c r="E27" s="133"/>
      <c r="F27" s="133"/>
      <c r="G27" s="136">
        <v>80</v>
      </c>
      <c r="H27" s="138"/>
    </row>
    <row r="28" spans="1:8" s="30" customFormat="1" ht="30" customHeight="1" x14ac:dyDescent="0.25">
      <c r="A28" s="180">
        <v>3295</v>
      </c>
      <c r="B28" s="180"/>
      <c r="C28" s="180"/>
      <c r="D28" s="74" t="s">
        <v>161</v>
      </c>
      <c r="E28" s="133"/>
      <c r="F28" s="133"/>
      <c r="G28" s="136">
        <v>53.09</v>
      </c>
      <c r="H28" s="138"/>
    </row>
    <row r="29" spans="1:8" s="30" customFormat="1" ht="30" customHeight="1" x14ac:dyDescent="0.25">
      <c r="A29" s="180">
        <v>3299</v>
      </c>
      <c r="B29" s="180"/>
      <c r="C29" s="180"/>
      <c r="D29" s="74" t="s">
        <v>162</v>
      </c>
      <c r="E29" s="133"/>
      <c r="F29" s="133"/>
      <c r="G29" s="136">
        <v>640.04</v>
      </c>
      <c r="H29" s="138"/>
    </row>
    <row r="30" spans="1:8" s="43" customFormat="1" ht="30" customHeight="1" x14ac:dyDescent="0.25">
      <c r="A30" s="44"/>
      <c r="B30" s="45">
        <v>34</v>
      </c>
      <c r="C30" s="46"/>
      <c r="D30" s="73" t="s">
        <v>163</v>
      </c>
      <c r="E30" s="134">
        <v>525.46</v>
      </c>
      <c r="F30" s="134">
        <v>525.46</v>
      </c>
      <c r="G30" s="135">
        <f>SUM(G31)</f>
        <v>525.46</v>
      </c>
      <c r="H30" s="135">
        <f t="shared" ref="H30" si="1">SUM(G30/F30*100)</f>
        <v>100</v>
      </c>
    </row>
    <row r="31" spans="1:8" s="30" customFormat="1" ht="30" customHeight="1" x14ac:dyDescent="0.25">
      <c r="A31" s="180">
        <v>3431</v>
      </c>
      <c r="B31" s="180"/>
      <c r="C31" s="180"/>
      <c r="D31" s="74" t="s">
        <v>164</v>
      </c>
      <c r="E31" s="133"/>
      <c r="F31" s="133"/>
      <c r="G31" s="136">
        <v>525.46</v>
      </c>
      <c r="H31" s="138"/>
    </row>
    <row r="32" spans="1:8" s="43" customFormat="1" ht="30" customHeight="1" x14ac:dyDescent="0.25">
      <c r="A32" s="171" t="s">
        <v>207</v>
      </c>
      <c r="B32" s="172"/>
      <c r="C32" s="173"/>
      <c r="D32" s="68" t="s">
        <v>208</v>
      </c>
      <c r="E32" s="134">
        <f>SUM(E34)</f>
        <v>31558.85</v>
      </c>
      <c r="F32" s="134">
        <f>SUM(F34)</f>
        <v>31558.85</v>
      </c>
      <c r="G32" s="134">
        <f>SUM(G34)</f>
        <v>31597.52</v>
      </c>
      <c r="H32" s="135">
        <f t="shared" ref="H32" si="2">SUM(G32/F32*100)</f>
        <v>100.122532982032</v>
      </c>
    </row>
    <row r="33" spans="1:8" s="43" customFormat="1" ht="30" customHeight="1" x14ac:dyDescent="0.25">
      <c r="A33" s="174" t="s">
        <v>205</v>
      </c>
      <c r="B33" s="175"/>
      <c r="C33" s="176"/>
      <c r="D33" s="69" t="s">
        <v>206</v>
      </c>
      <c r="E33" s="134">
        <f>SUM(E34)</f>
        <v>31558.85</v>
      </c>
      <c r="F33" s="134">
        <f>SUM(F34)</f>
        <v>31558.85</v>
      </c>
      <c r="G33" s="134">
        <f>SUM(G34)</f>
        <v>31597.52</v>
      </c>
      <c r="H33" s="137"/>
    </row>
    <row r="34" spans="1:8" s="43" customFormat="1" ht="30" customHeight="1" x14ac:dyDescent="0.25">
      <c r="A34" s="44"/>
      <c r="B34" s="45">
        <v>32</v>
      </c>
      <c r="C34" s="46"/>
      <c r="D34" s="73" t="s">
        <v>143</v>
      </c>
      <c r="E34" s="134">
        <v>31558.85</v>
      </c>
      <c r="F34" s="134">
        <v>31558.85</v>
      </c>
      <c r="G34" s="135">
        <f>SUM(G35:G39)</f>
        <v>31597.52</v>
      </c>
      <c r="H34" s="135">
        <f t="shared" ref="H34" si="3">SUM(G34/F34*100)</f>
        <v>100.122532982032</v>
      </c>
    </row>
    <row r="35" spans="1:8" s="30" customFormat="1" ht="30" customHeight="1" x14ac:dyDescent="0.25">
      <c r="A35" s="180">
        <v>3212</v>
      </c>
      <c r="B35" s="180"/>
      <c r="C35" s="180"/>
      <c r="D35" s="74" t="s">
        <v>165</v>
      </c>
      <c r="E35" s="133"/>
      <c r="F35" s="133"/>
      <c r="G35" s="136">
        <v>16384.21</v>
      </c>
      <c r="H35" s="138"/>
    </row>
    <row r="36" spans="1:8" s="30" customFormat="1" ht="30" customHeight="1" x14ac:dyDescent="0.25">
      <c r="A36" s="180">
        <v>3223</v>
      </c>
      <c r="B36" s="180"/>
      <c r="C36" s="180"/>
      <c r="D36" s="74" t="s">
        <v>166</v>
      </c>
      <c r="E36" s="133"/>
      <c r="F36" s="133"/>
      <c r="G36" s="136">
        <v>9793.02</v>
      </c>
      <c r="H36" s="138"/>
    </row>
    <row r="37" spans="1:8" s="30" customFormat="1" ht="30" customHeight="1" x14ac:dyDescent="0.25">
      <c r="A37" s="180">
        <v>3235</v>
      </c>
      <c r="B37" s="180"/>
      <c r="C37" s="180"/>
      <c r="D37" s="74" t="s">
        <v>155</v>
      </c>
      <c r="E37" s="133"/>
      <c r="F37" s="133"/>
      <c r="G37" s="136">
        <v>2571.5100000000002</v>
      </c>
      <c r="H37" s="138"/>
    </row>
    <row r="38" spans="1:8" s="30" customFormat="1" ht="30" customHeight="1" x14ac:dyDescent="0.25">
      <c r="A38" s="180">
        <v>3236</v>
      </c>
      <c r="B38" s="180"/>
      <c r="C38" s="180"/>
      <c r="D38" s="74" t="s">
        <v>167</v>
      </c>
      <c r="E38" s="133"/>
      <c r="F38" s="133"/>
      <c r="G38" s="136">
        <v>2050.54</v>
      </c>
      <c r="H38" s="138"/>
    </row>
    <row r="39" spans="1:8" s="30" customFormat="1" ht="30" customHeight="1" x14ac:dyDescent="0.25">
      <c r="A39" s="180">
        <v>3292</v>
      </c>
      <c r="B39" s="180"/>
      <c r="C39" s="180"/>
      <c r="D39" s="74" t="s">
        <v>168</v>
      </c>
      <c r="E39" s="133"/>
      <c r="F39" s="133"/>
      <c r="G39" s="136">
        <v>798.24</v>
      </c>
      <c r="H39" s="138"/>
    </row>
    <row r="40" spans="1:8" s="43" customFormat="1" ht="30" customHeight="1" x14ac:dyDescent="0.25">
      <c r="A40" s="171" t="s">
        <v>209</v>
      </c>
      <c r="B40" s="172"/>
      <c r="C40" s="173"/>
      <c r="D40" s="68" t="s">
        <v>210</v>
      </c>
      <c r="E40" s="134">
        <f>SUM(E42,E44,E47,E62,E68)</f>
        <v>32685.64</v>
      </c>
      <c r="F40" s="134">
        <f t="shared" ref="F40:G40" si="4">SUM(F42,F44,F47,F62,F68)</f>
        <v>32685.64</v>
      </c>
      <c r="G40" s="134">
        <f t="shared" si="4"/>
        <v>18664.21</v>
      </c>
      <c r="H40" s="135">
        <f t="shared" ref="H40" si="5">SUM(G40/F40*100)</f>
        <v>57.102170861577129</v>
      </c>
    </row>
    <row r="41" spans="1:8" s="43" customFormat="1" ht="30" customHeight="1" x14ac:dyDescent="0.25">
      <c r="A41" s="174" t="s">
        <v>211</v>
      </c>
      <c r="B41" s="175"/>
      <c r="C41" s="176"/>
      <c r="D41" s="69" t="s">
        <v>212</v>
      </c>
      <c r="E41" s="134">
        <f>SUM(E42,E44)</f>
        <v>2893.58</v>
      </c>
      <c r="F41" s="134">
        <f>SUM(F42,F44)</f>
        <v>2893.58</v>
      </c>
      <c r="G41" s="134">
        <f>SUM(G42,G44)</f>
        <v>235.06</v>
      </c>
      <c r="H41" s="137"/>
    </row>
    <row r="42" spans="1:8" s="43" customFormat="1" ht="30" customHeight="1" x14ac:dyDescent="0.25">
      <c r="A42" s="44"/>
      <c r="B42" s="45">
        <v>32</v>
      </c>
      <c r="C42" s="46"/>
      <c r="D42" s="73" t="s">
        <v>143</v>
      </c>
      <c r="E42" s="134">
        <v>2892.58</v>
      </c>
      <c r="F42" s="134">
        <v>2892.58</v>
      </c>
      <c r="G42" s="135">
        <f>SUM(G43)</f>
        <v>234.93</v>
      </c>
      <c r="H42" s="135">
        <f t="shared" ref="H42" si="6">SUM(G42/F42*100)</f>
        <v>8.1218151269800671</v>
      </c>
    </row>
    <row r="43" spans="1:8" s="30" customFormat="1" ht="30" customHeight="1" x14ac:dyDescent="0.25">
      <c r="A43" s="177">
        <v>3222</v>
      </c>
      <c r="B43" s="178"/>
      <c r="C43" s="179"/>
      <c r="D43" s="74" t="s">
        <v>147</v>
      </c>
      <c r="E43" s="133"/>
      <c r="F43" s="133"/>
      <c r="G43" s="136">
        <v>234.93</v>
      </c>
      <c r="H43" s="138"/>
    </row>
    <row r="44" spans="1:8" s="43" customFormat="1" ht="30" customHeight="1" x14ac:dyDescent="0.25">
      <c r="A44" s="44"/>
      <c r="B44" s="45">
        <v>34</v>
      </c>
      <c r="C44" s="46"/>
      <c r="D44" s="73" t="s">
        <v>163</v>
      </c>
      <c r="E44" s="134">
        <v>1</v>
      </c>
      <c r="F44" s="134">
        <v>1</v>
      </c>
      <c r="G44" s="135">
        <f>SUM(G45)</f>
        <v>0.13</v>
      </c>
      <c r="H44" s="135">
        <f t="shared" ref="H44" si="7">SUM(G44/F44*100)</f>
        <v>13</v>
      </c>
    </row>
    <row r="45" spans="1:8" s="30" customFormat="1" ht="30" customHeight="1" x14ac:dyDescent="0.25">
      <c r="A45" s="177">
        <v>3431</v>
      </c>
      <c r="B45" s="178"/>
      <c r="C45" s="179"/>
      <c r="D45" s="74" t="s">
        <v>164</v>
      </c>
      <c r="E45" s="133"/>
      <c r="F45" s="133"/>
      <c r="G45" s="136">
        <v>0.13</v>
      </c>
      <c r="H45" s="138"/>
    </row>
    <row r="46" spans="1:8" s="43" customFormat="1" ht="30" customHeight="1" x14ac:dyDescent="0.25">
      <c r="A46" s="174" t="s">
        <v>213</v>
      </c>
      <c r="B46" s="175"/>
      <c r="C46" s="176"/>
      <c r="D46" s="69" t="s">
        <v>214</v>
      </c>
      <c r="E46" s="134">
        <f>SUM(E47)</f>
        <v>19006.060000000001</v>
      </c>
      <c r="F46" s="134">
        <f t="shared" ref="F46:G46" si="8">SUM(F47)</f>
        <v>19006.060000000001</v>
      </c>
      <c r="G46" s="134">
        <f t="shared" si="8"/>
        <v>11369.439999999999</v>
      </c>
      <c r="H46" s="137"/>
    </row>
    <row r="47" spans="1:8" s="43" customFormat="1" ht="30" customHeight="1" x14ac:dyDescent="0.25">
      <c r="A47" s="44"/>
      <c r="B47" s="45">
        <v>32</v>
      </c>
      <c r="C47" s="46"/>
      <c r="D47" s="73" t="s">
        <v>143</v>
      </c>
      <c r="E47" s="134">
        <v>19006.060000000001</v>
      </c>
      <c r="F47" s="134">
        <v>19006.060000000001</v>
      </c>
      <c r="G47" s="135">
        <f>SUM(G48:G60)</f>
        <v>11369.439999999999</v>
      </c>
      <c r="H47" s="135">
        <f t="shared" ref="H47" si="9">SUM(G47/F47*100)</f>
        <v>59.820078438140243</v>
      </c>
    </row>
    <row r="48" spans="1:8" s="30" customFormat="1" ht="30" customHeight="1" x14ac:dyDescent="0.25">
      <c r="A48" s="180">
        <v>3211</v>
      </c>
      <c r="B48" s="180"/>
      <c r="C48" s="180"/>
      <c r="D48" s="74" t="s">
        <v>144</v>
      </c>
      <c r="E48" s="133"/>
      <c r="F48" s="133"/>
      <c r="G48" s="136">
        <v>734.86</v>
      </c>
      <c r="H48" s="138"/>
    </row>
    <row r="49" spans="1:8" s="30" customFormat="1" ht="30" customHeight="1" x14ac:dyDescent="0.25">
      <c r="A49" s="180">
        <v>3212</v>
      </c>
      <c r="B49" s="180"/>
      <c r="C49" s="180"/>
      <c r="D49" s="74" t="s">
        <v>165</v>
      </c>
      <c r="E49" s="133"/>
      <c r="F49" s="133"/>
      <c r="G49" s="136">
        <v>12.48</v>
      </c>
      <c r="H49" s="138"/>
    </row>
    <row r="50" spans="1:8" s="30" customFormat="1" ht="30" customHeight="1" x14ac:dyDescent="0.25">
      <c r="A50" s="180">
        <v>3221</v>
      </c>
      <c r="B50" s="180"/>
      <c r="C50" s="180"/>
      <c r="D50" s="74" t="s">
        <v>146</v>
      </c>
      <c r="E50" s="133"/>
      <c r="F50" s="133"/>
      <c r="G50" s="136">
        <v>202.78</v>
      </c>
      <c r="H50" s="138"/>
    </row>
    <row r="51" spans="1:8" s="30" customFormat="1" ht="30" customHeight="1" x14ac:dyDescent="0.25">
      <c r="A51" s="180">
        <v>3222</v>
      </c>
      <c r="B51" s="180"/>
      <c r="C51" s="180"/>
      <c r="D51" s="74" t="s">
        <v>147</v>
      </c>
      <c r="E51" s="133"/>
      <c r="F51" s="133"/>
      <c r="G51" s="136">
        <v>6671.02</v>
      </c>
      <c r="H51" s="138"/>
    </row>
    <row r="52" spans="1:8" s="30" customFormat="1" ht="30" customHeight="1" x14ac:dyDescent="0.25">
      <c r="A52" s="180">
        <v>3224</v>
      </c>
      <c r="B52" s="180"/>
      <c r="C52" s="180"/>
      <c r="D52" s="74" t="s">
        <v>148</v>
      </c>
      <c r="E52" s="133"/>
      <c r="F52" s="133"/>
      <c r="G52" s="136">
        <v>72.489999999999995</v>
      </c>
      <c r="H52" s="138"/>
    </row>
    <row r="53" spans="1:8" s="30" customFormat="1" ht="30" customHeight="1" x14ac:dyDescent="0.25">
      <c r="A53" s="180">
        <v>3225</v>
      </c>
      <c r="B53" s="180"/>
      <c r="C53" s="180"/>
      <c r="D53" s="74" t="s">
        <v>149</v>
      </c>
      <c r="E53" s="133"/>
      <c r="F53" s="133"/>
      <c r="G53" s="136">
        <v>459.8</v>
      </c>
      <c r="H53" s="138"/>
    </row>
    <row r="54" spans="1:8" s="30" customFormat="1" ht="30" customHeight="1" x14ac:dyDescent="0.25">
      <c r="A54" s="180">
        <v>3231</v>
      </c>
      <c r="B54" s="180"/>
      <c r="C54" s="180"/>
      <c r="D54" s="74" t="s">
        <v>151</v>
      </c>
      <c r="E54" s="133"/>
      <c r="F54" s="133"/>
      <c r="G54" s="136">
        <v>375.57</v>
      </c>
      <c r="H54" s="138"/>
    </row>
    <row r="55" spans="1:8" s="30" customFormat="1" ht="30" customHeight="1" x14ac:dyDescent="0.25">
      <c r="A55" s="180">
        <v>3232</v>
      </c>
      <c r="B55" s="180"/>
      <c r="C55" s="180"/>
      <c r="D55" s="74" t="s">
        <v>152</v>
      </c>
      <c r="E55" s="133"/>
      <c r="F55" s="133"/>
      <c r="G55" s="136">
        <v>1445.86</v>
      </c>
      <c r="H55" s="138"/>
    </row>
    <row r="56" spans="1:8" s="30" customFormat="1" ht="30" customHeight="1" x14ac:dyDescent="0.25">
      <c r="A56" s="180">
        <v>3236</v>
      </c>
      <c r="B56" s="180"/>
      <c r="C56" s="180"/>
      <c r="D56" s="74" t="s">
        <v>167</v>
      </c>
      <c r="E56" s="133"/>
      <c r="F56" s="133"/>
      <c r="G56" s="136">
        <v>20</v>
      </c>
      <c r="H56" s="138"/>
    </row>
    <row r="57" spans="1:8" s="30" customFormat="1" ht="30" customHeight="1" x14ac:dyDescent="0.25">
      <c r="A57" s="180">
        <v>3239</v>
      </c>
      <c r="B57" s="180"/>
      <c r="C57" s="180"/>
      <c r="D57" s="74" t="s">
        <v>158</v>
      </c>
      <c r="E57" s="133"/>
      <c r="F57" s="133"/>
      <c r="G57" s="136">
        <v>322.63</v>
      </c>
      <c r="H57" s="138"/>
    </row>
    <row r="58" spans="1:8" s="30" customFormat="1" ht="30" customHeight="1" x14ac:dyDescent="0.25">
      <c r="A58" s="180">
        <v>3241</v>
      </c>
      <c r="B58" s="180"/>
      <c r="C58" s="180"/>
      <c r="D58" s="74" t="s">
        <v>169</v>
      </c>
      <c r="E58" s="133"/>
      <c r="F58" s="133"/>
      <c r="G58" s="136">
        <v>230</v>
      </c>
      <c r="H58" s="138"/>
    </row>
    <row r="59" spans="1:8" s="30" customFormat="1" ht="30" customHeight="1" x14ac:dyDescent="0.25">
      <c r="A59" s="180">
        <v>3293</v>
      </c>
      <c r="B59" s="180"/>
      <c r="C59" s="180"/>
      <c r="D59" s="74" t="s">
        <v>159</v>
      </c>
      <c r="E59" s="133"/>
      <c r="F59" s="133"/>
      <c r="G59" s="136">
        <v>58.9</v>
      </c>
      <c r="H59" s="138"/>
    </row>
    <row r="60" spans="1:8" s="30" customFormat="1" ht="30" customHeight="1" x14ac:dyDescent="0.25">
      <c r="A60" s="180">
        <v>3299</v>
      </c>
      <c r="B60" s="180"/>
      <c r="C60" s="180"/>
      <c r="D60" s="74" t="s">
        <v>162</v>
      </c>
      <c r="E60" s="133"/>
      <c r="F60" s="133"/>
      <c r="G60" s="136">
        <v>763.05</v>
      </c>
      <c r="H60" s="138"/>
    </row>
    <row r="61" spans="1:8" s="43" customFormat="1" ht="30" customHeight="1" x14ac:dyDescent="0.25">
      <c r="A61" s="174" t="s">
        <v>219</v>
      </c>
      <c r="B61" s="175"/>
      <c r="C61" s="176"/>
      <c r="D61" s="84" t="s">
        <v>220</v>
      </c>
      <c r="E61" s="134">
        <f>SUM(E62)</f>
        <v>8450</v>
      </c>
      <c r="F61" s="134">
        <f>SUM(F62)</f>
        <v>8450</v>
      </c>
      <c r="G61" s="134">
        <f>SUM(G62)</f>
        <v>5259.71</v>
      </c>
      <c r="H61" s="137"/>
    </row>
    <row r="62" spans="1:8" s="43" customFormat="1" ht="30" customHeight="1" x14ac:dyDescent="0.25">
      <c r="A62" s="44"/>
      <c r="B62" s="45">
        <v>32</v>
      </c>
      <c r="C62" s="46"/>
      <c r="D62" s="73" t="s">
        <v>143</v>
      </c>
      <c r="E62" s="134">
        <v>8450</v>
      </c>
      <c r="F62" s="134">
        <v>8450</v>
      </c>
      <c r="G62" s="134">
        <f>SUM(G63:G66)</f>
        <v>5259.71</v>
      </c>
      <c r="H62" s="135">
        <f t="shared" ref="H62" si="10">SUM(G62/F62*100)</f>
        <v>62.245088757396452</v>
      </c>
    </row>
    <row r="63" spans="1:8" s="30" customFormat="1" ht="30" customHeight="1" x14ac:dyDescent="0.25">
      <c r="A63" s="180">
        <v>3211</v>
      </c>
      <c r="B63" s="180"/>
      <c r="C63" s="180"/>
      <c r="D63" s="74" t="s">
        <v>144</v>
      </c>
      <c r="E63" s="133"/>
      <c r="F63" s="133"/>
      <c r="G63" s="136">
        <v>338.59</v>
      </c>
      <c r="H63" s="138"/>
    </row>
    <row r="64" spans="1:8" s="30" customFormat="1" ht="30" customHeight="1" x14ac:dyDescent="0.25">
      <c r="A64" s="180">
        <v>3221</v>
      </c>
      <c r="B64" s="180"/>
      <c r="C64" s="180"/>
      <c r="D64" s="74" t="s">
        <v>146</v>
      </c>
      <c r="E64" s="133"/>
      <c r="F64" s="133"/>
      <c r="G64" s="136">
        <v>3092.75</v>
      </c>
      <c r="H64" s="138"/>
    </row>
    <row r="65" spans="1:8" s="30" customFormat="1" ht="30" customHeight="1" x14ac:dyDescent="0.25">
      <c r="A65" s="180">
        <v>3239</v>
      </c>
      <c r="B65" s="180"/>
      <c r="C65" s="180"/>
      <c r="D65" s="74" t="s">
        <v>158</v>
      </c>
      <c r="E65" s="133"/>
      <c r="F65" s="133"/>
      <c r="G65" s="136">
        <v>1187.5</v>
      </c>
      <c r="H65" s="138"/>
    </row>
    <row r="66" spans="1:8" s="30" customFormat="1" ht="30" customHeight="1" x14ac:dyDescent="0.25">
      <c r="A66" s="180">
        <v>3241</v>
      </c>
      <c r="B66" s="180"/>
      <c r="C66" s="180"/>
      <c r="D66" s="74" t="s">
        <v>169</v>
      </c>
      <c r="E66" s="133"/>
      <c r="F66" s="133"/>
      <c r="G66" s="136">
        <v>640.87</v>
      </c>
      <c r="H66" s="138"/>
    </row>
    <row r="67" spans="1:8" s="43" customFormat="1" ht="30" customHeight="1" x14ac:dyDescent="0.25">
      <c r="A67" s="174" t="s">
        <v>215</v>
      </c>
      <c r="B67" s="175"/>
      <c r="C67" s="176"/>
      <c r="D67" s="69" t="s">
        <v>216</v>
      </c>
      <c r="E67" s="134">
        <f>SUM(E68)</f>
        <v>2336</v>
      </c>
      <c r="F67" s="134">
        <f>SUM(F68)</f>
        <v>2336</v>
      </c>
      <c r="G67" s="134">
        <f>SUM(G68)</f>
        <v>1800</v>
      </c>
      <c r="H67" s="137"/>
    </row>
    <row r="68" spans="1:8" s="43" customFormat="1" ht="30" customHeight="1" x14ac:dyDescent="0.25">
      <c r="A68" s="44"/>
      <c r="B68" s="45">
        <v>32</v>
      </c>
      <c r="C68" s="46"/>
      <c r="D68" s="73" t="s">
        <v>143</v>
      </c>
      <c r="E68" s="134">
        <v>2336</v>
      </c>
      <c r="F68" s="134">
        <v>2336</v>
      </c>
      <c r="G68" s="135">
        <f>SUM(G69:G70)</f>
        <v>1800</v>
      </c>
      <c r="H68" s="135">
        <f t="shared" ref="H68" si="11">SUM(G68/F68*100)</f>
        <v>77.054794520547944</v>
      </c>
    </row>
    <row r="69" spans="1:8" s="30" customFormat="1" ht="30" customHeight="1" x14ac:dyDescent="0.25">
      <c r="A69" s="180">
        <v>3211</v>
      </c>
      <c r="B69" s="180"/>
      <c r="C69" s="180"/>
      <c r="D69" s="74" t="s">
        <v>144</v>
      </c>
      <c r="E69" s="133"/>
      <c r="F69" s="133"/>
      <c r="G69" s="136">
        <v>1750</v>
      </c>
      <c r="H69" s="138"/>
    </row>
    <row r="70" spans="1:8" s="30" customFormat="1" ht="30" customHeight="1" x14ac:dyDescent="0.25">
      <c r="A70" s="180">
        <v>3225</v>
      </c>
      <c r="B70" s="180"/>
      <c r="C70" s="180"/>
      <c r="D70" s="74" t="s">
        <v>149</v>
      </c>
      <c r="E70" s="133"/>
      <c r="F70" s="133"/>
      <c r="G70" s="136">
        <v>50</v>
      </c>
      <c r="H70" s="138"/>
    </row>
    <row r="71" spans="1:8" s="43" customFormat="1" ht="30" customHeight="1" x14ac:dyDescent="0.25">
      <c r="A71" s="171" t="s">
        <v>217</v>
      </c>
      <c r="B71" s="172"/>
      <c r="C71" s="173"/>
      <c r="D71" s="68" t="s">
        <v>218</v>
      </c>
      <c r="E71" s="134">
        <f>SUM(E73,E77)</f>
        <v>854755.47</v>
      </c>
      <c r="F71" s="134">
        <f>SUM(F73,F77)</f>
        <v>854755.47</v>
      </c>
      <c r="G71" s="134">
        <f>SUM(G73,G77)</f>
        <v>809712.37</v>
      </c>
      <c r="H71" s="135">
        <f t="shared" ref="H71" si="12">SUM(G71/F71*100)</f>
        <v>94.730294033684288</v>
      </c>
    </row>
    <row r="72" spans="1:8" s="43" customFormat="1" ht="30" customHeight="1" x14ac:dyDescent="0.25">
      <c r="A72" s="174" t="s">
        <v>219</v>
      </c>
      <c r="B72" s="175"/>
      <c r="C72" s="176"/>
      <c r="D72" s="69" t="s">
        <v>220</v>
      </c>
      <c r="E72" s="134">
        <f>SUM(E73,E77)</f>
        <v>854755.47</v>
      </c>
      <c r="F72" s="134">
        <f>SUM(F73,F77)</f>
        <v>854755.47</v>
      </c>
      <c r="G72" s="134">
        <f>SUM(G73,G77)</f>
        <v>809712.37</v>
      </c>
      <c r="H72" s="137"/>
    </row>
    <row r="73" spans="1:8" s="43" customFormat="1" ht="30" customHeight="1" x14ac:dyDescent="0.25">
      <c r="A73" s="44"/>
      <c r="B73" s="45">
        <v>31</v>
      </c>
      <c r="C73" s="46"/>
      <c r="D73" s="73" t="s">
        <v>170</v>
      </c>
      <c r="E73" s="134">
        <v>852647.47</v>
      </c>
      <c r="F73" s="134">
        <v>852647.47</v>
      </c>
      <c r="G73" s="135">
        <f>SUM(G74:G76)</f>
        <v>807798.37</v>
      </c>
      <c r="H73" s="135">
        <f t="shared" ref="H73" si="13">SUM(G73/F73*100)</f>
        <v>94.740018404089085</v>
      </c>
    </row>
    <row r="74" spans="1:8" s="30" customFormat="1" ht="30" customHeight="1" x14ac:dyDescent="0.25">
      <c r="A74" s="180">
        <v>3111</v>
      </c>
      <c r="B74" s="180"/>
      <c r="C74" s="180"/>
      <c r="D74" s="74" t="s">
        <v>171</v>
      </c>
      <c r="E74" s="133"/>
      <c r="F74" s="133"/>
      <c r="G74" s="136">
        <v>671676.8</v>
      </c>
      <c r="H74" s="138"/>
    </row>
    <row r="75" spans="1:8" s="30" customFormat="1" ht="30" customHeight="1" x14ac:dyDescent="0.25">
      <c r="A75" s="180">
        <v>3121</v>
      </c>
      <c r="B75" s="180"/>
      <c r="C75" s="180"/>
      <c r="D75" s="74" t="s">
        <v>172</v>
      </c>
      <c r="E75" s="133"/>
      <c r="F75" s="133"/>
      <c r="G75" s="136">
        <v>25294.84</v>
      </c>
      <c r="H75" s="138"/>
    </row>
    <row r="76" spans="1:8" s="30" customFormat="1" ht="30" customHeight="1" x14ac:dyDescent="0.25">
      <c r="A76" s="180">
        <v>3132</v>
      </c>
      <c r="B76" s="180"/>
      <c r="C76" s="180"/>
      <c r="D76" s="74" t="s">
        <v>173</v>
      </c>
      <c r="E76" s="133"/>
      <c r="F76" s="133"/>
      <c r="G76" s="136">
        <v>110826.73</v>
      </c>
      <c r="H76" s="138"/>
    </row>
    <row r="77" spans="1:8" s="43" customFormat="1" ht="30" customHeight="1" x14ac:dyDescent="0.25">
      <c r="A77" s="44"/>
      <c r="B77" s="45">
        <v>32</v>
      </c>
      <c r="C77" s="46"/>
      <c r="D77" s="73" t="s">
        <v>143</v>
      </c>
      <c r="E77" s="134">
        <v>2108</v>
      </c>
      <c r="F77" s="134">
        <v>2108</v>
      </c>
      <c r="G77" s="135">
        <f>SUM(G78)</f>
        <v>1914</v>
      </c>
      <c r="H77" s="135">
        <f t="shared" ref="H77" si="14">SUM(G77/F77*100)</f>
        <v>90.79696394686907</v>
      </c>
    </row>
    <row r="78" spans="1:8" s="30" customFormat="1" ht="30" customHeight="1" x14ac:dyDescent="0.25">
      <c r="A78" s="180">
        <v>3295</v>
      </c>
      <c r="B78" s="180"/>
      <c r="C78" s="180"/>
      <c r="D78" s="74" t="s">
        <v>161</v>
      </c>
      <c r="E78" s="133"/>
      <c r="F78" s="133"/>
      <c r="G78" s="136">
        <v>1914</v>
      </c>
      <c r="H78" s="138"/>
    </row>
    <row r="79" spans="1:8" s="43" customFormat="1" ht="30" customHeight="1" x14ac:dyDescent="0.25">
      <c r="A79" s="171" t="s">
        <v>221</v>
      </c>
      <c r="B79" s="172"/>
      <c r="C79" s="173"/>
      <c r="D79" s="68" t="s">
        <v>222</v>
      </c>
      <c r="E79" s="134">
        <f>SUM(E80,E86,E96,E105,E111,E115,E120)</f>
        <v>34369.58</v>
      </c>
      <c r="F79" s="134">
        <f t="shared" ref="F79:G79" si="15">SUM(F80,F86,F96,F105,F111,F115,F120)</f>
        <v>34369.58</v>
      </c>
      <c r="G79" s="134">
        <f t="shared" si="15"/>
        <v>28379.129999999997</v>
      </c>
      <c r="H79" s="135">
        <f t="shared" ref="H79" si="16">SUM(G79/F79*100)</f>
        <v>82.570488204976598</v>
      </c>
    </row>
    <row r="80" spans="1:8" s="43" customFormat="1" ht="30" customHeight="1" x14ac:dyDescent="0.25">
      <c r="A80" s="171" t="s">
        <v>268</v>
      </c>
      <c r="B80" s="172"/>
      <c r="C80" s="173"/>
      <c r="D80" s="83" t="s">
        <v>269</v>
      </c>
      <c r="E80" s="134">
        <f>SUM(E82,E84)</f>
        <v>2466.5500000000002</v>
      </c>
      <c r="F80" s="134">
        <f>SUM(F82,F84)</f>
        <v>2466.5500000000002</v>
      </c>
      <c r="G80" s="134">
        <f>SUM(G82,G84)</f>
        <v>2466.5500000000002</v>
      </c>
      <c r="H80" s="135">
        <f t="shared" ref="H80" si="17">SUM(G80/F80*100)</f>
        <v>100</v>
      </c>
    </row>
    <row r="81" spans="1:8" s="43" customFormat="1" ht="30" customHeight="1" x14ac:dyDescent="0.25">
      <c r="A81" s="174" t="s">
        <v>233</v>
      </c>
      <c r="B81" s="175"/>
      <c r="C81" s="176"/>
      <c r="D81" s="84" t="s">
        <v>234</v>
      </c>
      <c r="E81" s="134">
        <f>SUM(E82,E84)</f>
        <v>2466.5500000000002</v>
      </c>
      <c r="F81" s="134">
        <f>SUM(F82,F84)</f>
        <v>2466.5500000000002</v>
      </c>
      <c r="G81" s="134">
        <f>SUM(G82,G84)</f>
        <v>2466.5500000000002</v>
      </c>
      <c r="H81" s="137"/>
    </row>
    <row r="82" spans="1:8" s="43" customFormat="1" ht="30" customHeight="1" x14ac:dyDescent="0.25">
      <c r="A82" s="44"/>
      <c r="B82" s="45">
        <v>32</v>
      </c>
      <c r="C82" s="46"/>
      <c r="D82" s="73" t="s">
        <v>143</v>
      </c>
      <c r="E82" s="134">
        <v>1807.8</v>
      </c>
      <c r="F82" s="134">
        <v>1807.8</v>
      </c>
      <c r="G82" s="135">
        <f>SUM(G83)</f>
        <v>1807.8</v>
      </c>
      <c r="H82" s="135">
        <f t="shared" ref="H82" si="18">SUM(G82/F82*100)</f>
        <v>100</v>
      </c>
    </row>
    <row r="83" spans="1:8" s="30" customFormat="1" ht="30" customHeight="1" x14ac:dyDescent="0.25">
      <c r="A83" s="180">
        <v>3238</v>
      </c>
      <c r="B83" s="180"/>
      <c r="C83" s="180"/>
      <c r="D83" s="74" t="s">
        <v>157</v>
      </c>
      <c r="E83" s="133"/>
      <c r="F83" s="133"/>
      <c r="G83" s="136">
        <v>1807.8</v>
      </c>
      <c r="H83" s="138"/>
    </row>
    <row r="84" spans="1:8" s="43" customFormat="1" ht="30" customHeight="1" x14ac:dyDescent="0.25">
      <c r="A84" s="44"/>
      <c r="B84" s="45">
        <v>41</v>
      </c>
      <c r="C84" s="46"/>
      <c r="D84" s="73" t="s">
        <v>300</v>
      </c>
      <c r="E84" s="134">
        <v>658.75</v>
      </c>
      <c r="F84" s="134">
        <v>658.75</v>
      </c>
      <c r="G84" s="135">
        <f>SUM(G85)</f>
        <v>658.75</v>
      </c>
      <c r="H84" s="135">
        <f t="shared" ref="H84" si="19">SUM(G84/F84*100)</f>
        <v>100</v>
      </c>
    </row>
    <row r="85" spans="1:8" s="30" customFormat="1" ht="30" customHeight="1" x14ac:dyDescent="0.25">
      <c r="A85" s="180">
        <v>4123</v>
      </c>
      <c r="B85" s="180"/>
      <c r="C85" s="180"/>
      <c r="D85" s="74" t="s">
        <v>301</v>
      </c>
      <c r="E85" s="133"/>
      <c r="F85" s="133"/>
      <c r="G85" s="136">
        <v>658.75</v>
      </c>
      <c r="H85" s="138"/>
    </row>
    <row r="86" spans="1:8" s="43" customFormat="1" ht="30" customHeight="1" x14ac:dyDescent="0.25">
      <c r="A86" s="171" t="s">
        <v>270</v>
      </c>
      <c r="B86" s="172"/>
      <c r="C86" s="173"/>
      <c r="D86" s="83" t="s">
        <v>271</v>
      </c>
      <c r="E86" s="134">
        <f>SUM(E88,E92)</f>
        <v>21314.039999999997</v>
      </c>
      <c r="F86" s="134">
        <f>SUM(F88,F92)</f>
        <v>21314.039999999997</v>
      </c>
      <c r="G86" s="134">
        <f>SUM(G88,G92)</f>
        <v>21153.91</v>
      </c>
      <c r="H86" s="135">
        <f t="shared" ref="H86" si="20">SUM(G86/F86*100)</f>
        <v>99.24871117817176</v>
      </c>
    </row>
    <row r="87" spans="1:8" s="43" customFormat="1" ht="30" customHeight="1" x14ac:dyDescent="0.25">
      <c r="A87" s="174" t="s">
        <v>233</v>
      </c>
      <c r="B87" s="175"/>
      <c r="C87" s="176"/>
      <c r="D87" s="84" t="s">
        <v>234</v>
      </c>
      <c r="E87" s="134">
        <f>SUM(E88,E92)</f>
        <v>21314.039999999997</v>
      </c>
      <c r="F87" s="134">
        <f>SUM(F88,F92)</f>
        <v>21314.039999999997</v>
      </c>
      <c r="G87" s="134">
        <f>SUM(G88,G92)</f>
        <v>21153.91</v>
      </c>
      <c r="H87" s="137"/>
    </row>
    <row r="88" spans="1:8" s="43" customFormat="1" ht="30" customHeight="1" x14ac:dyDescent="0.25">
      <c r="A88" s="44"/>
      <c r="B88" s="45">
        <v>31</v>
      </c>
      <c r="C88" s="46"/>
      <c r="D88" s="73" t="s">
        <v>170</v>
      </c>
      <c r="E88" s="134">
        <v>19453.669999999998</v>
      </c>
      <c r="F88" s="134">
        <v>19453.669999999998</v>
      </c>
      <c r="G88" s="135">
        <f>SUM(G89:G91)</f>
        <v>19441.63</v>
      </c>
      <c r="H88" s="135">
        <f t="shared" ref="H88" si="21">SUM(G88/F88*100)</f>
        <v>99.938109364454121</v>
      </c>
    </row>
    <row r="89" spans="1:8" s="30" customFormat="1" ht="30" customHeight="1" x14ac:dyDescent="0.25">
      <c r="A89" s="180">
        <v>3111</v>
      </c>
      <c r="B89" s="180"/>
      <c r="C89" s="180"/>
      <c r="D89" s="74" t="s">
        <v>171</v>
      </c>
      <c r="E89" s="133"/>
      <c r="F89" s="133"/>
      <c r="G89" s="136">
        <v>16087.22</v>
      </c>
      <c r="H89" s="138"/>
    </row>
    <row r="90" spans="1:8" s="30" customFormat="1" ht="30" customHeight="1" x14ac:dyDescent="0.25">
      <c r="A90" s="180">
        <v>3121</v>
      </c>
      <c r="B90" s="180"/>
      <c r="C90" s="180"/>
      <c r="D90" s="74" t="s">
        <v>172</v>
      </c>
      <c r="E90" s="133"/>
      <c r="F90" s="133"/>
      <c r="G90" s="136">
        <v>700</v>
      </c>
      <c r="H90" s="138"/>
    </row>
    <row r="91" spans="1:8" s="30" customFormat="1" ht="30" customHeight="1" x14ac:dyDescent="0.25">
      <c r="A91" s="180">
        <v>3132</v>
      </c>
      <c r="B91" s="180"/>
      <c r="C91" s="180"/>
      <c r="D91" s="74" t="s">
        <v>173</v>
      </c>
      <c r="E91" s="133"/>
      <c r="F91" s="133"/>
      <c r="G91" s="136">
        <v>2654.41</v>
      </c>
      <c r="H91" s="138"/>
    </row>
    <row r="92" spans="1:8" s="43" customFormat="1" ht="30" customHeight="1" x14ac:dyDescent="0.25">
      <c r="A92" s="44"/>
      <c r="B92" s="45">
        <v>32</v>
      </c>
      <c r="C92" s="46"/>
      <c r="D92" s="73" t="s">
        <v>143</v>
      </c>
      <c r="E92" s="134">
        <v>1860.37</v>
      </c>
      <c r="F92" s="134">
        <v>1860.37</v>
      </c>
      <c r="G92" s="135">
        <f>SUM(G93:G95)</f>
        <v>1712.2800000000002</v>
      </c>
      <c r="H92" s="135">
        <f t="shared" ref="H92" si="22">SUM(G92/F92*100)</f>
        <v>92.039755532501616</v>
      </c>
    </row>
    <row r="93" spans="1:8" s="30" customFormat="1" ht="30" customHeight="1" x14ac:dyDescent="0.25">
      <c r="A93" s="180">
        <v>3211</v>
      </c>
      <c r="B93" s="180"/>
      <c r="C93" s="180"/>
      <c r="D93" s="74" t="s">
        <v>144</v>
      </c>
      <c r="E93" s="133"/>
      <c r="F93" s="133"/>
      <c r="G93" s="136">
        <v>48.64</v>
      </c>
      <c r="H93" s="138"/>
    </row>
    <row r="94" spans="1:8" s="30" customFormat="1" ht="30" customHeight="1" x14ac:dyDescent="0.25">
      <c r="A94" s="180">
        <v>3212</v>
      </c>
      <c r="B94" s="180"/>
      <c r="C94" s="180"/>
      <c r="D94" s="74" t="s">
        <v>165</v>
      </c>
      <c r="E94" s="133"/>
      <c r="F94" s="133"/>
      <c r="G94" s="136">
        <v>1573.64</v>
      </c>
      <c r="H94" s="138"/>
    </row>
    <row r="95" spans="1:8" s="30" customFormat="1" ht="30" customHeight="1" x14ac:dyDescent="0.25">
      <c r="A95" s="180">
        <v>3236</v>
      </c>
      <c r="B95" s="180"/>
      <c r="C95" s="180"/>
      <c r="D95" s="74" t="s">
        <v>167</v>
      </c>
      <c r="E95" s="133"/>
      <c r="F95" s="133"/>
      <c r="G95" s="136">
        <v>90</v>
      </c>
      <c r="H95" s="138"/>
    </row>
    <row r="96" spans="1:8" s="43" customFormat="1" ht="30" customHeight="1" x14ac:dyDescent="0.25">
      <c r="A96" s="171" t="s">
        <v>272</v>
      </c>
      <c r="B96" s="172"/>
      <c r="C96" s="173"/>
      <c r="D96" s="83" t="s">
        <v>273</v>
      </c>
      <c r="E96" s="134">
        <f>SUM(E98,E103)</f>
        <v>5500</v>
      </c>
      <c r="F96" s="134">
        <f t="shared" ref="F96:G96" si="23">SUM(F98,F103)</f>
        <v>5500</v>
      </c>
      <c r="G96" s="134">
        <f t="shared" si="23"/>
        <v>0</v>
      </c>
      <c r="H96" s="135">
        <f t="shared" ref="H96" si="24">SUM(G96/F96*100)</f>
        <v>0</v>
      </c>
    </row>
    <row r="97" spans="1:8" s="43" customFormat="1" ht="30" customHeight="1" x14ac:dyDescent="0.25">
      <c r="A97" s="174" t="s">
        <v>302</v>
      </c>
      <c r="B97" s="175"/>
      <c r="C97" s="176"/>
      <c r="D97" s="109" t="s">
        <v>303</v>
      </c>
      <c r="E97" s="134">
        <f>SUM(E98,E103)</f>
        <v>5500</v>
      </c>
      <c r="F97" s="134">
        <f>SUM(F98,F103)</f>
        <v>5500</v>
      </c>
      <c r="G97" s="134">
        <f>SUM(G98,G103)</f>
        <v>0</v>
      </c>
      <c r="H97" s="137"/>
    </row>
    <row r="98" spans="1:8" s="43" customFormat="1" ht="30" customHeight="1" x14ac:dyDescent="0.25">
      <c r="A98" s="44"/>
      <c r="B98" s="45">
        <v>32</v>
      </c>
      <c r="C98" s="46"/>
      <c r="D98" s="73" t="s">
        <v>143</v>
      </c>
      <c r="E98" s="134">
        <v>4400</v>
      </c>
      <c r="F98" s="134">
        <v>4400</v>
      </c>
      <c r="G98" s="135">
        <f>SUM(G99:G102)</f>
        <v>0</v>
      </c>
      <c r="H98" s="135">
        <f t="shared" ref="H98" si="25">SUM(G98/F98*100)</f>
        <v>0</v>
      </c>
    </row>
    <row r="99" spans="1:8" s="30" customFormat="1" ht="30" customHeight="1" x14ac:dyDescent="0.25">
      <c r="A99" s="180">
        <v>3211</v>
      </c>
      <c r="B99" s="180"/>
      <c r="C99" s="180"/>
      <c r="D99" s="74" t="s">
        <v>144</v>
      </c>
      <c r="E99" s="133"/>
      <c r="F99" s="133"/>
      <c r="G99" s="136">
        <v>0</v>
      </c>
      <c r="H99" s="138"/>
    </row>
    <row r="100" spans="1:8" s="30" customFormat="1" ht="30" customHeight="1" x14ac:dyDescent="0.25">
      <c r="A100" s="180">
        <v>3222</v>
      </c>
      <c r="B100" s="180"/>
      <c r="C100" s="180"/>
      <c r="D100" s="74" t="s">
        <v>147</v>
      </c>
      <c r="E100" s="133"/>
      <c r="F100" s="133"/>
      <c r="G100" s="136">
        <v>0</v>
      </c>
      <c r="H100" s="138"/>
    </row>
    <row r="101" spans="1:8" s="30" customFormat="1" ht="30" customHeight="1" x14ac:dyDescent="0.25">
      <c r="A101" s="180">
        <v>3233</v>
      </c>
      <c r="B101" s="180"/>
      <c r="C101" s="180"/>
      <c r="D101" s="74" t="s">
        <v>153</v>
      </c>
      <c r="E101" s="133"/>
      <c r="F101" s="133"/>
      <c r="G101" s="136">
        <v>0</v>
      </c>
      <c r="H101" s="138"/>
    </row>
    <row r="102" spans="1:8" s="30" customFormat="1" ht="30" customHeight="1" x14ac:dyDescent="0.25">
      <c r="A102" s="180">
        <v>3237</v>
      </c>
      <c r="B102" s="180"/>
      <c r="C102" s="180"/>
      <c r="D102" s="74" t="s">
        <v>156</v>
      </c>
      <c r="E102" s="133"/>
      <c r="F102" s="133"/>
      <c r="G102" s="136">
        <v>0</v>
      </c>
      <c r="H102" s="138"/>
    </row>
    <row r="103" spans="1:8" s="43" customFormat="1" ht="30" customHeight="1" x14ac:dyDescent="0.25">
      <c r="A103" s="44"/>
      <c r="B103" s="45">
        <v>42</v>
      </c>
      <c r="C103" s="46"/>
      <c r="D103" s="73" t="s">
        <v>176</v>
      </c>
      <c r="E103" s="134">
        <v>1100</v>
      </c>
      <c r="F103" s="134">
        <v>1100</v>
      </c>
      <c r="G103" s="135">
        <f>SUM(G104)</f>
        <v>0</v>
      </c>
      <c r="H103" s="135">
        <f t="shared" ref="H103" si="26">SUM(G103/F103*100)</f>
        <v>0</v>
      </c>
    </row>
    <row r="104" spans="1:8" s="30" customFormat="1" ht="30" customHeight="1" x14ac:dyDescent="0.25">
      <c r="A104" s="180">
        <v>4227</v>
      </c>
      <c r="B104" s="180"/>
      <c r="C104" s="180"/>
      <c r="D104" s="74" t="s">
        <v>177</v>
      </c>
      <c r="E104" s="133"/>
      <c r="F104" s="133"/>
      <c r="G104" s="136">
        <v>0</v>
      </c>
      <c r="H104" s="138"/>
    </row>
    <row r="105" spans="1:8" s="43" customFormat="1" ht="30" customHeight="1" x14ac:dyDescent="0.25">
      <c r="A105" s="171" t="s">
        <v>223</v>
      </c>
      <c r="B105" s="172"/>
      <c r="C105" s="173"/>
      <c r="D105" s="68" t="s">
        <v>224</v>
      </c>
      <c r="E105" s="134">
        <f>SUM(E107)</f>
        <v>2654</v>
      </c>
      <c r="F105" s="134">
        <f>SUM(F107)</f>
        <v>2654</v>
      </c>
      <c r="G105" s="134">
        <f>SUM(G107)</f>
        <v>2654</v>
      </c>
      <c r="H105" s="135">
        <f t="shared" ref="H105" si="27">SUM(G105/F105*100)</f>
        <v>100</v>
      </c>
    </row>
    <row r="106" spans="1:8" s="43" customFormat="1" ht="30" customHeight="1" x14ac:dyDescent="0.25">
      <c r="A106" s="174" t="s">
        <v>225</v>
      </c>
      <c r="B106" s="175"/>
      <c r="C106" s="176"/>
      <c r="D106" s="69" t="s">
        <v>226</v>
      </c>
      <c r="E106" s="134">
        <f>SUM(E107)</f>
        <v>2654</v>
      </c>
      <c r="F106" s="134">
        <f>SUM(F107)</f>
        <v>2654</v>
      </c>
      <c r="G106" s="134">
        <f>SUM(G107)</f>
        <v>2654</v>
      </c>
      <c r="H106" s="137"/>
    </row>
    <row r="107" spans="1:8" s="43" customFormat="1" ht="30" customHeight="1" x14ac:dyDescent="0.25">
      <c r="A107" s="44"/>
      <c r="B107" s="45">
        <v>32</v>
      </c>
      <c r="C107" s="46"/>
      <c r="D107" s="73" t="s">
        <v>143</v>
      </c>
      <c r="E107" s="134">
        <v>2654</v>
      </c>
      <c r="F107" s="134">
        <v>2654</v>
      </c>
      <c r="G107" s="135">
        <f>SUM(G108:G110)</f>
        <v>2654</v>
      </c>
      <c r="H107" s="135">
        <f t="shared" ref="H107" si="28">SUM(G107/F107*100)</f>
        <v>100</v>
      </c>
    </row>
    <row r="108" spans="1:8" s="30" customFormat="1" ht="30" customHeight="1" x14ac:dyDescent="0.25">
      <c r="A108" s="180">
        <v>3222</v>
      </c>
      <c r="B108" s="180"/>
      <c r="C108" s="180"/>
      <c r="D108" s="74" t="s">
        <v>147</v>
      </c>
      <c r="E108" s="133"/>
      <c r="F108" s="133"/>
      <c r="G108" s="136">
        <v>1085.07</v>
      </c>
      <c r="H108" s="138"/>
    </row>
    <row r="109" spans="1:8" s="30" customFormat="1" ht="30" customHeight="1" x14ac:dyDescent="0.25">
      <c r="A109" s="180">
        <v>3237</v>
      </c>
      <c r="B109" s="180"/>
      <c r="C109" s="180"/>
      <c r="D109" s="74" t="s">
        <v>156</v>
      </c>
      <c r="E109" s="133"/>
      <c r="F109" s="133"/>
      <c r="G109" s="136">
        <v>413.97</v>
      </c>
      <c r="H109" s="138"/>
    </row>
    <row r="110" spans="1:8" s="30" customFormat="1" ht="30" customHeight="1" x14ac:dyDescent="0.25">
      <c r="A110" s="180">
        <v>3239</v>
      </c>
      <c r="B110" s="180"/>
      <c r="C110" s="180"/>
      <c r="D110" s="74" t="s">
        <v>158</v>
      </c>
      <c r="E110" s="133"/>
      <c r="F110" s="133"/>
      <c r="G110" s="136">
        <v>1154.96</v>
      </c>
      <c r="H110" s="138"/>
    </row>
    <row r="111" spans="1:8" s="43" customFormat="1" ht="30" customHeight="1" x14ac:dyDescent="0.25">
      <c r="A111" s="171" t="s">
        <v>227</v>
      </c>
      <c r="B111" s="172"/>
      <c r="C111" s="173"/>
      <c r="D111" s="68" t="s">
        <v>228</v>
      </c>
      <c r="E111" s="134">
        <f>SUM(E113)</f>
        <v>434.99</v>
      </c>
      <c r="F111" s="134">
        <f>SUM(F113)</f>
        <v>434.99</v>
      </c>
      <c r="G111" s="134">
        <f>SUM(G113)</f>
        <v>104.67</v>
      </c>
      <c r="H111" s="135">
        <f t="shared" ref="H111" si="29">SUM(G111/F111*100)</f>
        <v>24.062622129244353</v>
      </c>
    </row>
    <row r="112" spans="1:8" s="43" customFormat="1" ht="30" customHeight="1" x14ac:dyDescent="0.25">
      <c r="A112" s="174" t="s">
        <v>229</v>
      </c>
      <c r="B112" s="175"/>
      <c r="C112" s="176"/>
      <c r="D112" s="72" t="s">
        <v>230</v>
      </c>
      <c r="E112" s="134">
        <f>SUM(E113)</f>
        <v>434.99</v>
      </c>
      <c r="F112" s="134">
        <f>SUM(F113)</f>
        <v>434.99</v>
      </c>
      <c r="G112" s="134">
        <f>SUM(G113)</f>
        <v>104.67</v>
      </c>
      <c r="H112" s="137"/>
    </row>
    <row r="113" spans="1:8" s="43" customFormat="1" ht="30" customHeight="1" x14ac:dyDescent="0.25">
      <c r="A113" s="44"/>
      <c r="B113" s="45">
        <v>32</v>
      </c>
      <c r="C113" s="46"/>
      <c r="D113" s="73" t="s">
        <v>143</v>
      </c>
      <c r="E113" s="134">
        <v>434.99</v>
      </c>
      <c r="F113" s="134">
        <v>434.99</v>
      </c>
      <c r="G113" s="135">
        <f>SUM(G114:G114)</f>
        <v>104.67</v>
      </c>
      <c r="H113" s="135">
        <f t="shared" ref="H113" si="30">SUM(G113/F113*100)</f>
        <v>24.062622129244353</v>
      </c>
    </row>
    <row r="114" spans="1:8" s="30" customFormat="1" ht="30" customHeight="1" x14ac:dyDescent="0.25">
      <c r="A114" s="177">
        <v>3293</v>
      </c>
      <c r="B114" s="178"/>
      <c r="C114" s="179"/>
      <c r="D114" s="74" t="s">
        <v>159</v>
      </c>
      <c r="E114" s="133"/>
      <c r="F114" s="133"/>
      <c r="G114" s="136">
        <v>104.67</v>
      </c>
      <c r="H114" s="138"/>
    </row>
    <row r="115" spans="1:8" s="43" customFormat="1" ht="30" customHeight="1" x14ac:dyDescent="0.25">
      <c r="A115" s="171" t="s">
        <v>304</v>
      </c>
      <c r="B115" s="172"/>
      <c r="C115" s="173"/>
      <c r="D115" s="108" t="s">
        <v>305</v>
      </c>
      <c r="E115" s="134">
        <f>SUM(E117)</f>
        <v>400</v>
      </c>
      <c r="F115" s="134">
        <f>SUM(F117)</f>
        <v>400</v>
      </c>
      <c r="G115" s="134">
        <f>SUM(G117)</f>
        <v>400</v>
      </c>
      <c r="H115" s="135">
        <f t="shared" ref="H115" si="31">SUM(G115/F115*100)</f>
        <v>100</v>
      </c>
    </row>
    <row r="116" spans="1:8" s="43" customFormat="1" ht="30" customHeight="1" x14ac:dyDescent="0.25">
      <c r="A116" s="174" t="s">
        <v>229</v>
      </c>
      <c r="B116" s="175"/>
      <c r="C116" s="176"/>
      <c r="D116" s="72" t="s">
        <v>230</v>
      </c>
      <c r="E116" s="134">
        <f>SUM(E117)</f>
        <v>400</v>
      </c>
      <c r="F116" s="134">
        <f>SUM(F117)</f>
        <v>400</v>
      </c>
      <c r="G116" s="134">
        <f>SUM(G117)</f>
        <v>400</v>
      </c>
      <c r="H116" s="137"/>
    </row>
    <row r="117" spans="1:8" s="43" customFormat="1" ht="30" customHeight="1" x14ac:dyDescent="0.25">
      <c r="A117" s="44"/>
      <c r="B117" s="45">
        <v>32</v>
      </c>
      <c r="C117" s="46"/>
      <c r="D117" s="73" t="s">
        <v>143</v>
      </c>
      <c r="E117" s="134">
        <v>400</v>
      </c>
      <c r="F117" s="134">
        <v>400</v>
      </c>
      <c r="G117" s="135">
        <f>SUM(G118:G119)</f>
        <v>400</v>
      </c>
      <c r="H117" s="135">
        <f t="shared" ref="H117" si="32">SUM(G117/F117*100)</f>
        <v>100</v>
      </c>
    </row>
    <row r="118" spans="1:8" s="30" customFormat="1" ht="30" customHeight="1" x14ac:dyDescent="0.25">
      <c r="A118" s="177">
        <v>3211</v>
      </c>
      <c r="B118" s="178"/>
      <c r="C118" s="179"/>
      <c r="D118" s="74" t="s">
        <v>144</v>
      </c>
      <c r="E118" s="133"/>
      <c r="F118" s="133"/>
      <c r="G118" s="136">
        <v>200</v>
      </c>
      <c r="H118" s="138"/>
    </row>
    <row r="119" spans="1:8" s="30" customFormat="1" ht="30" customHeight="1" x14ac:dyDescent="0.25">
      <c r="A119" s="177">
        <v>3241</v>
      </c>
      <c r="B119" s="178"/>
      <c r="C119" s="179"/>
      <c r="D119" s="74" t="s">
        <v>169</v>
      </c>
      <c r="E119" s="133"/>
      <c r="F119" s="133"/>
      <c r="G119" s="136">
        <v>200</v>
      </c>
      <c r="H119" s="138"/>
    </row>
    <row r="120" spans="1:8" s="43" customFormat="1" ht="30" customHeight="1" x14ac:dyDescent="0.25">
      <c r="A120" s="171" t="s">
        <v>231</v>
      </c>
      <c r="B120" s="172"/>
      <c r="C120" s="173"/>
      <c r="D120" s="68" t="s">
        <v>232</v>
      </c>
      <c r="E120" s="134">
        <f>SUM(E122)</f>
        <v>1600</v>
      </c>
      <c r="F120" s="134">
        <f t="shared" ref="F120:G120" si="33">SUM(F122)</f>
        <v>1600</v>
      </c>
      <c r="G120" s="134">
        <f t="shared" si="33"/>
        <v>1600</v>
      </c>
      <c r="H120" s="135">
        <f t="shared" ref="H120" si="34">SUM(G120/F120*100)</f>
        <v>100</v>
      </c>
    </row>
    <row r="121" spans="1:8" s="43" customFormat="1" ht="30" customHeight="1" x14ac:dyDescent="0.25">
      <c r="A121" s="174" t="s">
        <v>233</v>
      </c>
      <c r="B121" s="175"/>
      <c r="C121" s="176"/>
      <c r="D121" s="69" t="s">
        <v>234</v>
      </c>
      <c r="E121" s="134">
        <f>SUM(E122)</f>
        <v>1600</v>
      </c>
      <c r="F121" s="134">
        <f t="shared" ref="F121:G121" si="35">SUM(F122)</f>
        <v>1600</v>
      </c>
      <c r="G121" s="134">
        <f t="shared" si="35"/>
        <v>1600</v>
      </c>
      <c r="H121" s="137"/>
    </row>
    <row r="122" spans="1:8" s="43" customFormat="1" ht="30" customHeight="1" x14ac:dyDescent="0.25">
      <c r="A122" s="44"/>
      <c r="B122" s="45">
        <v>32</v>
      </c>
      <c r="C122" s="46"/>
      <c r="D122" s="73" t="s">
        <v>143</v>
      </c>
      <c r="E122" s="134">
        <v>1600</v>
      </c>
      <c r="F122" s="134">
        <v>1600</v>
      </c>
      <c r="G122" s="135">
        <f>SUM(G123:G127)</f>
        <v>1600</v>
      </c>
      <c r="H122" s="135">
        <f t="shared" ref="H122" si="36">SUM(G122/F122*100)</f>
        <v>100</v>
      </c>
    </row>
    <row r="123" spans="1:8" s="30" customFormat="1" ht="30" customHeight="1" x14ac:dyDescent="0.25">
      <c r="A123" s="177">
        <v>3211</v>
      </c>
      <c r="B123" s="178"/>
      <c r="C123" s="179"/>
      <c r="D123" s="74" t="s">
        <v>144</v>
      </c>
      <c r="E123" s="133"/>
      <c r="F123" s="133"/>
      <c r="G123" s="136">
        <v>90.06</v>
      </c>
      <c r="H123" s="138"/>
    </row>
    <row r="124" spans="1:8" s="30" customFormat="1" ht="30" customHeight="1" x14ac:dyDescent="0.25">
      <c r="A124" s="177">
        <v>3222</v>
      </c>
      <c r="B124" s="178"/>
      <c r="C124" s="179"/>
      <c r="D124" s="74" t="s">
        <v>147</v>
      </c>
      <c r="E124" s="133"/>
      <c r="F124" s="133"/>
      <c r="G124" s="136">
        <v>524.64</v>
      </c>
      <c r="H124" s="138"/>
    </row>
    <row r="125" spans="1:8" s="30" customFormat="1" ht="30" customHeight="1" x14ac:dyDescent="0.25">
      <c r="A125" s="177">
        <v>3225</v>
      </c>
      <c r="B125" s="178"/>
      <c r="C125" s="179"/>
      <c r="D125" s="74" t="s">
        <v>149</v>
      </c>
      <c r="E125" s="133"/>
      <c r="F125" s="133"/>
      <c r="G125" s="136">
        <v>225.3</v>
      </c>
      <c r="H125" s="138"/>
    </row>
    <row r="126" spans="1:8" s="30" customFormat="1" ht="30" customHeight="1" x14ac:dyDescent="0.25">
      <c r="A126" s="177">
        <v>3231</v>
      </c>
      <c r="B126" s="178"/>
      <c r="C126" s="179"/>
      <c r="D126" s="74" t="s">
        <v>151</v>
      </c>
      <c r="E126" s="133"/>
      <c r="F126" s="133"/>
      <c r="G126" s="136">
        <v>500</v>
      </c>
      <c r="H126" s="138"/>
    </row>
    <row r="127" spans="1:8" s="30" customFormat="1" ht="30" customHeight="1" x14ac:dyDescent="0.25">
      <c r="A127" s="177">
        <v>3299</v>
      </c>
      <c r="B127" s="178"/>
      <c r="C127" s="179"/>
      <c r="D127" s="74" t="s">
        <v>162</v>
      </c>
      <c r="E127" s="133"/>
      <c r="F127" s="133"/>
      <c r="G127" s="136">
        <v>260</v>
      </c>
      <c r="H127" s="138"/>
    </row>
    <row r="128" spans="1:8" s="43" customFormat="1" ht="30" customHeight="1" x14ac:dyDescent="0.25">
      <c r="A128" s="171" t="s">
        <v>279</v>
      </c>
      <c r="B128" s="172"/>
      <c r="C128" s="173"/>
      <c r="D128" s="83" t="s">
        <v>222</v>
      </c>
      <c r="E128" s="134">
        <f>SUM(E129,E133,E139)</f>
        <v>1541.75</v>
      </c>
      <c r="F128" s="134">
        <f t="shared" ref="F128:G128" si="37">SUM(F129,F133,F139)</f>
        <v>1541.75</v>
      </c>
      <c r="G128" s="134">
        <f t="shared" si="37"/>
        <v>941.75</v>
      </c>
      <c r="H128" s="135">
        <f t="shared" ref="H128" si="38">SUM(G128/F128*100)</f>
        <v>61.083184692719314</v>
      </c>
    </row>
    <row r="129" spans="1:8" s="43" customFormat="1" ht="30" customHeight="1" x14ac:dyDescent="0.25">
      <c r="A129" s="171" t="s">
        <v>235</v>
      </c>
      <c r="B129" s="172"/>
      <c r="C129" s="173"/>
      <c r="D129" s="68" t="s">
        <v>236</v>
      </c>
      <c r="E129" s="134">
        <f>SUM(E131)</f>
        <v>405</v>
      </c>
      <c r="F129" s="134">
        <f>SUM(F131)</f>
        <v>405</v>
      </c>
      <c r="G129" s="134">
        <f>SUM(G131)</f>
        <v>405</v>
      </c>
      <c r="H129" s="135">
        <f t="shared" ref="H129" si="39">SUM(G129/F129*100)</f>
        <v>100</v>
      </c>
    </row>
    <row r="130" spans="1:8" s="43" customFormat="1" ht="38.25" x14ac:dyDescent="0.25">
      <c r="A130" s="174" t="s">
        <v>237</v>
      </c>
      <c r="B130" s="175"/>
      <c r="C130" s="176"/>
      <c r="D130" s="69" t="s">
        <v>238</v>
      </c>
      <c r="E130" s="134">
        <f>SUM(E131)</f>
        <v>405</v>
      </c>
      <c r="F130" s="134">
        <f>SUM(F131)</f>
        <v>405</v>
      </c>
      <c r="G130" s="134">
        <f>SUM(G131)</f>
        <v>405</v>
      </c>
      <c r="H130" s="137"/>
    </row>
    <row r="131" spans="1:8" s="43" customFormat="1" ht="30" customHeight="1" x14ac:dyDescent="0.25">
      <c r="A131" s="44"/>
      <c r="B131" s="45">
        <v>38</v>
      </c>
      <c r="C131" s="46"/>
      <c r="D131" s="73" t="s">
        <v>174</v>
      </c>
      <c r="E131" s="134">
        <v>405</v>
      </c>
      <c r="F131" s="134">
        <v>405</v>
      </c>
      <c r="G131" s="135">
        <f>SUM(G132)</f>
        <v>405</v>
      </c>
      <c r="H131" s="135">
        <f t="shared" ref="H131" si="40">SUM(G131/F131*100)</f>
        <v>100</v>
      </c>
    </row>
    <row r="132" spans="1:8" s="30" customFormat="1" ht="30" customHeight="1" x14ac:dyDescent="0.25">
      <c r="A132" s="177">
        <v>3812</v>
      </c>
      <c r="B132" s="178"/>
      <c r="C132" s="179"/>
      <c r="D132" s="74" t="s">
        <v>175</v>
      </c>
      <c r="E132" s="133"/>
      <c r="F132" s="133"/>
      <c r="G132" s="136">
        <v>405</v>
      </c>
      <c r="H132" s="138"/>
    </row>
    <row r="133" spans="1:8" s="43" customFormat="1" ht="30" customHeight="1" x14ac:dyDescent="0.25">
      <c r="A133" s="171" t="s">
        <v>274</v>
      </c>
      <c r="B133" s="172"/>
      <c r="C133" s="173"/>
      <c r="D133" s="83" t="s">
        <v>275</v>
      </c>
      <c r="E133" s="134">
        <f>SUM(E135)</f>
        <v>600</v>
      </c>
      <c r="F133" s="134">
        <f>SUM(F135)</f>
        <v>600</v>
      </c>
      <c r="G133" s="134">
        <f>SUM(G135)</f>
        <v>0</v>
      </c>
      <c r="H133" s="135">
        <f t="shared" ref="H133" si="41">SUM(G133/F133*100)</f>
        <v>0</v>
      </c>
    </row>
    <row r="134" spans="1:8" s="43" customFormat="1" ht="38.25" customHeight="1" x14ac:dyDescent="0.25">
      <c r="A134" s="174" t="s">
        <v>233</v>
      </c>
      <c r="B134" s="175"/>
      <c r="C134" s="176"/>
      <c r="D134" s="84" t="s">
        <v>234</v>
      </c>
      <c r="E134" s="134">
        <f>SUM(E135)</f>
        <v>600</v>
      </c>
      <c r="F134" s="134">
        <f>SUM(F135)</f>
        <v>600</v>
      </c>
      <c r="G134" s="134">
        <f>SUM(G135)</f>
        <v>0</v>
      </c>
      <c r="H134" s="137"/>
    </row>
    <row r="135" spans="1:8" s="43" customFormat="1" ht="30" customHeight="1" x14ac:dyDescent="0.25">
      <c r="A135" s="44"/>
      <c r="B135" s="45">
        <v>32</v>
      </c>
      <c r="C135" s="46"/>
      <c r="D135" s="73" t="s">
        <v>143</v>
      </c>
      <c r="E135" s="134">
        <v>600</v>
      </c>
      <c r="F135" s="134">
        <v>600</v>
      </c>
      <c r="G135" s="135">
        <f>SUM(G136:G138)</f>
        <v>0</v>
      </c>
      <c r="H135" s="135">
        <f t="shared" ref="H135" si="42">SUM(G135/F135*100)</f>
        <v>0</v>
      </c>
    </row>
    <row r="136" spans="1:8" s="30" customFormat="1" ht="30" customHeight="1" x14ac:dyDescent="0.25">
      <c r="A136" s="177">
        <v>3225</v>
      </c>
      <c r="B136" s="178"/>
      <c r="C136" s="179"/>
      <c r="D136" s="74" t="s">
        <v>149</v>
      </c>
      <c r="E136" s="133"/>
      <c r="F136" s="133"/>
      <c r="G136" s="136">
        <v>0</v>
      </c>
      <c r="H136" s="138"/>
    </row>
    <row r="137" spans="1:8" s="30" customFormat="1" ht="30" customHeight="1" x14ac:dyDescent="0.25">
      <c r="A137" s="177">
        <v>3237</v>
      </c>
      <c r="B137" s="178"/>
      <c r="C137" s="179"/>
      <c r="D137" s="74" t="s">
        <v>156</v>
      </c>
      <c r="E137" s="133"/>
      <c r="F137" s="133"/>
      <c r="G137" s="136">
        <v>0</v>
      </c>
      <c r="H137" s="138"/>
    </row>
    <row r="138" spans="1:8" s="30" customFormat="1" ht="30" customHeight="1" x14ac:dyDescent="0.25">
      <c r="A138" s="177">
        <v>3295</v>
      </c>
      <c r="B138" s="178"/>
      <c r="C138" s="179"/>
      <c r="D138" s="74" t="s">
        <v>161</v>
      </c>
      <c r="E138" s="133"/>
      <c r="F138" s="133"/>
      <c r="G138" s="136">
        <v>0</v>
      </c>
      <c r="H138" s="138"/>
    </row>
    <row r="139" spans="1:8" s="43" customFormat="1" ht="30" customHeight="1" x14ac:dyDescent="0.25">
      <c r="A139" s="171" t="s">
        <v>306</v>
      </c>
      <c r="B139" s="172"/>
      <c r="C139" s="173"/>
      <c r="D139" s="108" t="s">
        <v>307</v>
      </c>
      <c r="E139" s="134">
        <f>SUM(E141)</f>
        <v>536.75</v>
      </c>
      <c r="F139" s="134">
        <f>SUM(F141)</f>
        <v>536.75</v>
      </c>
      <c r="G139" s="134">
        <f>SUM(G141)</f>
        <v>536.75</v>
      </c>
      <c r="H139" s="135">
        <f t="shared" ref="H139" si="43">SUM(G139/F139*100)</f>
        <v>100</v>
      </c>
    </row>
    <row r="140" spans="1:8" s="43" customFormat="1" ht="38.25" customHeight="1" x14ac:dyDescent="0.25">
      <c r="A140" s="174" t="s">
        <v>233</v>
      </c>
      <c r="B140" s="175"/>
      <c r="C140" s="176"/>
      <c r="D140" s="109" t="s">
        <v>234</v>
      </c>
      <c r="E140" s="134">
        <f>SUM(E141)</f>
        <v>536.75</v>
      </c>
      <c r="F140" s="134">
        <f>SUM(F141)</f>
        <v>536.75</v>
      </c>
      <c r="G140" s="134">
        <f>SUM(G141)</f>
        <v>536.75</v>
      </c>
      <c r="H140" s="137"/>
    </row>
    <row r="141" spans="1:8" s="43" customFormat="1" ht="30" customHeight="1" x14ac:dyDescent="0.25">
      <c r="A141" s="44"/>
      <c r="B141" s="45">
        <v>32</v>
      </c>
      <c r="C141" s="46"/>
      <c r="D141" s="73" t="s">
        <v>143</v>
      </c>
      <c r="E141" s="134">
        <v>536.75</v>
      </c>
      <c r="F141" s="134">
        <v>536.75</v>
      </c>
      <c r="G141" s="135">
        <f>SUM(G142)</f>
        <v>536.75</v>
      </c>
      <c r="H141" s="135">
        <f t="shared" ref="H141" si="44">SUM(G141/F141*100)</f>
        <v>100</v>
      </c>
    </row>
    <row r="142" spans="1:8" s="30" customFormat="1" ht="30" customHeight="1" x14ac:dyDescent="0.25">
      <c r="A142" s="177">
        <v>3239</v>
      </c>
      <c r="B142" s="178"/>
      <c r="C142" s="179"/>
      <c r="D142" s="74" t="s">
        <v>158</v>
      </c>
      <c r="E142" s="133"/>
      <c r="F142" s="133"/>
      <c r="G142" s="136">
        <v>536.75</v>
      </c>
      <c r="H142" s="138"/>
    </row>
    <row r="143" spans="1:8" s="43" customFormat="1" ht="30" customHeight="1" x14ac:dyDescent="0.25">
      <c r="A143" s="171" t="s">
        <v>239</v>
      </c>
      <c r="B143" s="172"/>
      <c r="C143" s="173"/>
      <c r="D143" s="68" t="s">
        <v>240</v>
      </c>
      <c r="E143" s="134">
        <f>SUM(E144)</f>
        <v>3052.97</v>
      </c>
      <c r="F143" s="134">
        <f>SUM(F144)</f>
        <v>3052.97</v>
      </c>
      <c r="G143" s="134">
        <f>SUM(G144)</f>
        <v>3052.97</v>
      </c>
      <c r="H143" s="135">
        <f t="shared" ref="H143:H144" si="45">SUM(G143/F143*100)</f>
        <v>100</v>
      </c>
    </row>
    <row r="144" spans="1:8" s="43" customFormat="1" ht="30" customHeight="1" x14ac:dyDescent="0.25">
      <c r="A144" s="171" t="s">
        <v>241</v>
      </c>
      <c r="B144" s="172"/>
      <c r="C144" s="173"/>
      <c r="D144" s="68" t="s">
        <v>242</v>
      </c>
      <c r="E144" s="134">
        <f>SUM(E146)</f>
        <v>3052.97</v>
      </c>
      <c r="F144" s="134">
        <f>SUM(F146)</f>
        <v>3052.97</v>
      </c>
      <c r="G144" s="134">
        <f>SUM(G146)</f>
        <v>3052.97</v>
      </c>
      <c r="H144" s="135">
        <f t="shared" si="45"/>
        <v>100</v>
      </c>
    </row>
    <row r="145" spans="1:8" s="43" customFormat="1" ht="30" customHeight="1" x14ac:dyDescent="0.25">
      <c r="A145" s="174" t="s">
        <v>205</v>
      </c>
      <c r="B145" s="175"/>
      <c r="C145" s="176"/>
      <c r="D145" s="69" t="s">
        <v>206</v>
      </c>
      <c r="E145" s="134">
        <f>SUM(E146)</f>
        <v>3052.97</v>
      </c>
      <c r="F145" s="134">
        <f>SUM(F146)</f>
        <v>3052.97</v>
      </c>
      <c r="G145" s="134">
        <f>SUM(G146)</f>
        <v>3052.97</v>
      </c>
      <c r="H145" s="137"/>
    </row>
    <row r="146" spans="1:8" s="43" customFormat="1" ht="30" customHeight="1" x14ac:dyDescent="0.25">
      <c r="A146" s="44"/>
      <c r="B146" s="45">
        <v>32</v>
      </c>
      <c r="C146" s="46"/>
      <c r="D146" s="73" t="s">
        <v>143</v>
      </c>
      <c r="E146" s="134">
        <v>3052.97</v>
      </c>
      <c r="F146" s="134">
        <v>3052.97</v>
      </c>
      <c r="G146" s="135">
        <f>SUM(G147)</f>
        <v>3052.97</v>
      </c>
      <c r="H146" s="135">
        <f t="shared" ref="H146" si="46">SUM(G146/F146*100)</f>
        <v>100</v>
      </c>
    </row>
    <row r="147" spans="1:8" s="43" customFormat="1" ht="30" customHeight="1" x14ac:dyDescent="0.25">
      <c r="A147" s="177">
        <v>3232</v>
      </c>
      <c r="B147" s="178"/>
      <c r="C147" s="179"/>
      <c r="D147" s="74" t="s">
        <v>152</v>
      </c>
      <c r="E147" s="134"/>
      <c r="F147" s="134"/>
      <c r="G147" s="136">
        <v>3052.97</v>
      </c>
      <c r="H147" s="137"/>
    </row>
    <row r="148" spans="1:8" s="43" customFormat="1" ht="30" customHeight="1" x14ac:dyDescent="0.25">
      <c r="A148" s="171" t="s">
        <v>250</v>
      </c>
      <c r="B148" s="172"/>
      <c r="C148" s="173"/>
      <c r="D148" s="77" t="s">
        <v>251</v>
      </c>
      <c r="E148" s="134">
        <f>SUM(E149)</f>
        <v>20000</v>
      </c>
      <c r="F148" s="134">
        <f>SUM(F149)</f>
        <v>20000</v>
      </c>
      <c r="G148" s="134">
        <f>SUM(G149)</f>
        <v>0</v>
      </c>
      <c r="H148" s="135">
        <f t="shared" ref="H148:H149" si="47">SUM(G148/F148*100)</f>
        <v>0</v>
      </c>
    </row>
    <row r="149" spans="1:8" s="43" customFormat="1" ht="30" customHeight="1" x14ac:dyDescent="0.25">
      <c r="A149" s="171" t="s">
        <v>276</v>
      </c>
      <c r="B149" s="172"/>
      <c r="C149" s="173"/>
      <c r="D149" s="83" t="s">
        <v>277</v>
      </c>
      <c r="E149" s="134">
        <f>SUM(E151)</f>
        <v>20000</v>
      </c>
      <c r="F149" s="134">
        <f>SUM(F151)</f>
        <v>20000</v>
      </c>
      <c r="G149" s="134">
        <f>SUM(G151)</f>
        <v>0</v>
      </c>
      <c r="H149" s="135">
        <f t="shared" si="47"/>
        <v>0</v>
      </c>
    </row>
    <row r="150" spans="1:8" s="43" customFormat="1" ht="30" customHeight="1" x14ac:dyDescent="0.25">
      <c r="A150" s="174" t="s">
        <v>252</v>
      </c>
      <c r="B150" s="175"/>
      <c r="C150" s="176"/>
      <c r="D150" s="76" t="s">
        <v>253</v>
      </c>
      <c r="E150" s="134">
        <f>SUM(E151)</f>
        <v>20000</v>
      </c>
      <c r="F150" s="134">
        <f>SUM(F151)</f>
        <v>20000</v>
      </c>
      <c r="G150" s="134">
        <f>SUM(G151)</f>
        <v>0</v>
      </c>
      <c r="H150" s="137"/>
    </row>
    <row r="151" spans="1:8" s="43" customFormat="1" ht="30" customHeight="1" x14ac:dyDescent="0.25">
      <c r="A151" s="78"/>
      <c r="B151" s="81">
        <v>45</v>
      </c>
      <c r="C151" s="80"/>
      <c r="D151" s="73" t="s">
        <v>278</v>
      </c>
      <c r="E151" s="134">
        <v>20000</v>
      </c>
      <c r="F151" s="134">
        <v>20000</v>
      </c>
      <c r="G151" s="135">
        <f>SUM(G152)</f>
        <v>0</v>
      </c>
      <c r="H151" s="135">
        <f t="shared" ref="H151" si="48">SUM(G151/F151*100)</f>
        <v>0</v>
      </c>
    </row>
    <row r="152" spans="1:8" s="43" customFormat="1" ht="30" customHeight="1" x14ac:dyDescent="0.25">
      <c r="A152" s="177">
        <v>4511</v>
      </c>
      <c r="B152" s="178"/>
      <c r="C152" s="179"/>
      <c r="D152" s="72" t="s">
        <v>283</v>
      </c>
      <c r="E152" s="134"/>
      <c r="F152" s="134"/>
      <c r="G152" s="135">
        <v>0</v>
      </c>
      <c r="H152" s="137"/>
    </row>
    <row r="153" spans="1:8" s="43" customFormat="1" ht="30" customHeight="1" x14ac:dyDescent="0.25">
      <c r="A153" s="171" t="s">
        <v>243</v>
      </c>
      <c r="B153" s="172"/>
      <c r="C153" s="173"/>
      <c r="D153" s="68" t="s">
        <v>244</v>
      </c>
      <c r="E153" s="134">
        <f>SUM(E154,E162)</f>
        <v>6724.42</v>
      </c>
      <c r="F153" s="134">
        <f>SUM(F154,F162)</f>
        <v>6724.42</v>
      </c>
      <c r="G153" s="134">
        <f>SUM(G154,G162)</f>
        <v>5574.7200000000012</v>
      </c>
      <c r="H153" s="135">
        <f t="shared" ref="H153:H154" si="49">SUM(G153/F153*100)</f>
        <v>82.902614649293199</v>
      </c>
    </row>
    <row r="154" spans="1:8" s="43" customFormat="1" ht="30" customHeight="1" x14ac:dyDescent="0.25">
      <c r="A154" s="171" t="s">
        <v>245</v>
      </c>
      <c r="B154" s="172"/>
      <c r="C154" s="173"/>
      <c r="D154" s="68" t="s">
        <v>246</v>
      </c>
      <c r="E154" s="134">
        <f>SUM(E156,E160)</f>
        <v>5300</v>
      </c>
      <c r="F154" s="134">
        <f t="shared" ref="F154:G154" si="50">SUM(F156,F160)</f>
        <v>5300</v>
      </c>
      <c r="G154" s="134">
        <f t="shared" si="50"/>
        <v>4512.0300000000007</v>
      </c>
      <c r="H154" s="135">
        <f t="shared" si="49"/>
        <v>85.132641509433967</v>
      </c>
    </row>
    <row r="155" spans="1:8" s="43" customFormat="1" ht="30" customHeight="1" x14ac:dyDescent="0.25">
      <c r="A155" s="174" t="s">
        <v>213</v>
      </c>
      <c r="B155" s="175"/>
      <c r="C155" s="176"/>
      <c r="D155" s="69" t="s">
        <v>214</v>
      </c>
      <c r="E155" s="134">
        <f>SUM(E156)</f>
        <v>5100</v>
      </c>
      <c r="F155" s="134">
        <f>SUM(F156)</f>
        <v>5100</v>
      </c>
      <c r="G155" s="134">
        <f>SUM(G156)</f>
        <v>4432.0300000000007</v>
      </c>
      <c r="H155" s="137"/>
    </row>
    <row r="156" spans="1:8" s="43" customFormat="1" ht="30" customHeight="1" x14ac:dyDescent="0.25">
      <c r="A156" s="47"/>
      <c r="B156" s="48">
        <v>42</v>
      </c>
      <c r="C156" s="49"/>
      <c r="D156" s="73" t="s">
        <v>176</v>
      </c>
      <c r="E156" s="134">
        <v>5100</v>
      </c>
      <c r="F156" s="134">
        <v>5100</v>
      </c>
      <c r="G156" s="135">
        <f>SUM(G157:G158)</f>
        <v>4432.0300000000007</v>
      </c>
      <c r="H156" s="135">
        <f t="shared" ref="H156" si="51">SUM(G156/F156*100)</f>
        <v>86.902549019607861</v>
      </c>
    </row>
    <row r="157" spans="1:8" s="30" customFormat="1" ht="30" customHeight="1" x14ac:dyDescent="0.25">
      <c r="A157" s="177">
        <v>4222</v>
      </c>
      <c r="B157" s="178"/>
      <c r="C157" s="179"/>
      <c r="D157" s="74" t="s">
        <v>308</v>
      </c>
      <c r="E157" s="133"/>
      <c r="F157" s="133"/>
      <c r="G157" s="136">
        <v>375</v>
      </c>
      <c r="H157" s="138"/>
    </row>
    <row r="158" spans="1:8" s="30" customFormat="1" ht="30" customHeight="1" x14ac:dyDescent="0.25">
      <c r="A158" s="177">
        <v>4227</v>
      </c>
      <c r="B158" s="178"/>
      <c r="C158" s="179"/>
      <c r="D158" s="74" t="s">
        <v>177</v>
      </c>
      <c r="E158" s="133"/>
      <c r="F158" s="133"/>
      <c r="G158" s="136">
        <v>4057.03</v>
      </c>
      <c r="H158" s="138"/>
    </row>
    <row r="159" spans="1:8" s="43" customFormat="1" ht="30" customHeight="1" x14ac:dyDescent="0.25">
      <c r="A159" s="174" t="s">
        <v>215</v>
      </c>
      <c r="B159" s="175"/>
      <c r="C159" s="176"/>
      <c r="D159" s="69" t="s">
        <v>216</v>
      </c>
      <c r="E159" s="134">
        <f>SUM(E160)</f>
        <v>200</v>
      </c>
      <c r="F159" s="134">
        <f>SUM(F160)</f>
        <v>200</v>
      </c>
      <c r="G159" s="134">
        <f>SUM(G160)</f>
        <v>80</v>
      </c>
      <c r="H159" s="137"/>
    </row>
    <row r="160" spans="1:8" s="43" customFormat="1" ht="30" customHeight="1" x14ac:dyDescent="0.25">
      <c r="A160" s="47"/>
      <c r="B160" s="48">
        <v>42</v>
      </c>
      <c r="C160" s="49"/>
      <c r="D160" s="73" t="s">
        <v>176</v>
      </c>
      <c r="E160" s="134">
        <v>200</v>
      </c>
      <c r="F160" s="134">
        <v>200</v>
      </c>
      <c r="G160" s="135">
        <f>SUM(G161)</f>
        <v>80</v>
      </c>
      <c r="H160" s="135">
        <f t="shared" ref="H160" si="52">SUM(G160/F160*100)</f>
        <v>40</v>
      </c>
    </row>
    <row r="161" spans="1:8" s="30" customFormat="1" ht="30" customHeight="1" x14ac:dyDescent="0.25">
      <c r="A161" s="177">
        <v>4227</v>
      </c>
      <c r="B161" s="178"/>
      <c r="C161" s="179"/>
      <c r="D161" s="74" t="s">
        <v>177</v>
      </c>
      <c r="E161" s="133"/>
      <c r="F161" s="133"/>
      <c r="G161" s="136">
        <v>80</v>
      </c>
      <c r="H161" s="138"/>
    </row>
    <row r="162" spans="1:8" s="43" customFormat="1" ht="30" customHeight="1" x14ac:dyDescent="0.25">
      <c r="A162" s="171" t="s">
        <v>247</v>
      </c>
      <c r="B162" s="172"/>
      <c r="C162" s="173"/>
      <c r="D162" s="68" t="s">
        <v>248</v>
      </c>
      <c r="E162" s="134">
        <f>SUM(E164,E167,E170,E173)</f>
        <v>1424.42</v>
      </c>
      <c r="F162" s="134">
        <f>SUM(F164,F167,F170,F173)</f>
        <v>1424.42</v>
      </c>
      <c r="G162" s="134">
        <f>SUM(G164,G167,G170,G173)</f>
        <v>1062.69</v>
      </c>
      <c r="H162" s="135">
        <f t="shared" ref="H162:H167" si="53">SUM(G162/F162*100)</f>
        <v>74.605102427654771</v>
      </c>
    </row>
    <row r="163" spans="1:8" s="43" customFormat="1" ht="30" customHeight="1" x14ac:dyDescent="0.25">
      <c r="A163" s="174" t="s">
        <v>233</v>
      </c>
      <c r="B163" s="175"/>
      <c r="C163" s="176"/>
      <c r="D163" s="84" t="s">
        <v>234</v>
      </c>
      <c r="E163" s="134">
        <f>SUM(E164)</f>
        <v>330</v>
      </c>
      <c r="F163" s="134">
        <f>SUM(F164)</f>
        <v>330</v>
      </c>
      <c r="G163" s="134">
        <f>SUM(G164)</f>
        <v>330</v>
      </c>
      <c r="H163" s="137"/>
    </row>
    <row r="164" spans="1:8" s="43" customFormat="1" ht="30" customHeight="1" x14ac:dyDescent="0.25">
      <c r="A164" s="47"/>
      <c r="B164" s="48">
        <v>42</v>
      </c>
      <c r="C164" s="49"/>
      <c r="D164" s="73" t="s">
        <v>176</v>
      </c>
      <c r="E164" s="134">
        <v>330</v>
      </c>
      <c r="F164" s="134">
        <v>330</v>
      </c>
      <c r="G164" s="135">
        <f>SUM(G165)</f>
        <v>330</v>
      </c>
      <c r="H164" s="135">
        <f t="shared" ref="H164" si="54">SUM(G164/F164*100)</f>
        <v>100</v>
      </c>
    </row>
    <row r="165" spans="1:8" s="30" customFormat="1" ht="30" customHeight="1" x14ac:dyDescent="0.25">
      <c r="A165" s="177">
        <v>4241</v>
      </c>
      <c r="B165" s="178"/>
      <c r="C165" s="179"/>
      <c r="D165" s="74" t="s">
        <v>178</v>
      </c>
      <c r="E165" s="133"/>
      <c r="F165" s="133"/>
      <c r="G165" s="136">
        <v>330</v>
      </c>
      <c r="H165" s="138"/>
    </row>
    <row r="166" spans="1:8" s="43" customFormat="1" ht="30" customHeight="1" x14ac:dyDescent="0.25">
      <c r="A166" s="174" t="s">
        <v>213</v>
      </c>
      <c r="B166" s="175"/>
      <c r="C166" s="176"/>
      <c r="D166" s="69" t="s">
        <v>214</v>
      </c>
      <c r="E166" s="134">
        <f>SUM(E167)</f>
        <v>369.42</v>
      </c>
      <c r="F166" s="134">
        <f>SUM(F167)</f>
        <v>369.42</v>
      </c>
      <c r="G166" s="134">
        <f>SUM(G167)</f>
        <v>339.19</v>
      </c>
      <c r="H166" s="137"/>
    </row>
    <row r="167" spans="1:8" s="43" customFormat="1" ht="30" customHeight="1" x14ac:dyDescent="0.25">
      <c r="A167" s="47"/>
      <c r="B167" s="48">
        <v>42</v>
      </c>
      <c r="C167" s="49"/>
      <c r="D167" s="73" t="s">
        <v>176</v>
      </c>
      <c r="E167" s="134">
        <v>369.42</v>
      </c>
      <c r="F167" s="134">
        <v>369.42</v>
      </c>
      <c r="G167" s="135">
        <f>SUM(G168)</f>
        <v>339.19</v>
      </c>
      <c r="H167" s="135">
        <f t="shared" si="53"/>
        <v>91.816902170970707</v>
      </c>
    </row>
    <row r="168" spans="1:8" s="30" customFormat="1" ht="30" customHeight="1" x14ac:dyDescent="0.25">
      <c r="A168" s="177">
        <v>4241</v>
      </c>
      <c r="B168" s="178"/>
      <c r="C168" s="179"/>
      <c r="D168" s="74" t="s">
        <v>178</v>
      </c>
      <c r="E168" s="133"/>
      <c r="F168" s="133"/>
      <c r="G168" s="136">
        <v>339.19</v>
      </c>
      <c r="H168" s="138"/>
    </row>
    <row r="169" spans="1:8" s="43" customFormat="1" ht="30" customHeight="1" x14ac:dyDescent="0.25">
      <c r="A169" s="174" t="s">
        <v>219</v>
      </c>
      <c r="B169" s="175"/>
      <c r="C169" s="176"/>
      <c r="D169" s="69" t="s">
        <v>220</v>
      </c>
      <c r="E169" s="134">
        <f>SUM(E170)</f>
        <v>425</v>
      </c>
      <c r="F169" s="134">
        <f>SUM(F170)</f>
        <v>425</v>
      </c>
      <c r="G169" s="134">
        <f>SUM(G170)</f>
        <v>380</v>
      </c>
      <c r="H169" s="137"/>
    </row>
    <row r="170" spans="1:8" s="43" customFormat="1" ht="30" customHeight="1" x14ac:dyDescent="0.25">
      <c r="A170" s="47"/>
      <c r="B170" s="48">
        <v>42</v>
      </c>
      <c r="C170" s="49"/>
      <c r="D170" s="73" t="s">
        <v>176</v>
      </c>
      <c r="E170" s="134">
        <v>425</v>
      </c>
      <c r="F170" s="134">
        <v>425</v>
      </c>
      <c r="G170" s="135">
        <f>SUM(G171)</f>
        <v>380</v>
      </c>
      <c r="H170" s="135">
        <f t="shared" ref="H170" si="55">SUM(G170/F170*100)</f>
        <v>89.411764705882362</v>
      </c>
    </row>
    <row r="171" spans="1:8" s="30" customFormat="1" ht="30" customHeight="1" x14ac:dyDescent="0.25">
      <c r="A171" s="177">
        <v>4241</v>
      </c>
      <c r="B171" s="178"/>
      <c r="C171" s="179"/>
      <c r="D171" s="74" t="s">
        <v>178</v>
      </c>
      <c r="E171" s="133"/>
      <c r="F171" s="133"/>
      <c r="G171" s="136">
        <v>380</v>
      </c>
      <c r="H171" s="138"/>
    </row>
    <row r="172" spans="1:8" s="43" customFormat="1" ht="30" customHeight="1" x14ac:dyDescent="0.25">
      <c r="A172" s="174" t="s">
        <v>215</v>
      </c>
      <c r="B172" s="175"/>
      <c r="C172" s="176"/>
      <c r="D172" s="69" t="s">
        <v>216</v>
      </c>
      <c r="E172" s="134">
        <f>SUM(E173)</f>
        <v>300</v>
      </c>
      <c r="F172" s="134">
        <f>SUM(F173)</f>
        <v>300</v>
      </c>
      <c r="G172" s="134">
        <f>SUM(G173)</f>
        <v>13.5</v>
      </c>
      <c r="H172" s="137"/>
    </row>
    <row r="173" spans="1:8" s="43" customFormat="1" ht="30" customHeight="1" x14ac:dyDescent="0.25">
      <c r="A173" s="47"/>
      <c r="B173" s="48">
        <v>42</v>
      </c>
      <c r="C173" s="49"/>
      <c r="D173" s="73" t="s">
        <v>176</v>
      </c>
      <c r="E173" s="134">
        <v>300</v>
      </c>
      <c r="F173" s="134">
        <v>300</v>
      </c>
      <c r="G173" s="135">
        <f>SUM(G174)</f>
        <v>13.5</v>
      </c>
      <c r="H173" s="135">
        <f t="shared" ref="H173" si="56">SUM(G173/F173*100)</f>
        <v>4.5</v>
      </c>
    </row>
    <row r="174" spans="1:8" s="30" customFormat="1" ht="30" customHeight="1" x14ac:dyDescent="0.25">
      <c r="A174" s="177">
        <v>4241</v>
      </c>
      <c r="B174" s="178"/>
      <c r="C174" s="179"/>
      <c r="D174" s="74" t="s">
        <v>178</v>
      </c>
      <c r="E174" s="133"/>
      <c r="F174" s="133"/>
      <c r="G174" s="136">
        <v>13.5</v>
      </c>
      <c r="H174" s="138"/>
    </row>
    <row r="176" spans="1:8" ht="15" customHeight="1" x14ac:dyDescent="0.25">
      <c r="A176" s="119" t="s">
        <v>299</v>
      </c>
      <c r="D176"/>
      <c r="G176" s="189" t="s">
        <v>255</v>
      </c>
      <c r="H176" s="189"/>
    </row>
    <row r="177" spans="1:7" x14ac:dyDescent="0.25">
      <c r="A177" s="129" t="s">
        <v>262</v>
      </c>
      <c r="D177"/>
      <c r="G177" s="120" t="s">
        <v>256</v>
      </c>
    </row>
    <row r="178" spans="1:7" ht="15" customHeight="1" x14ac:dyDescent="0.25">
      <c r="A178" s="139" t="s">
        <v>309</v>
      </c>
      <c r="D178"/>
    </row>
  </sheetData>
  <mergeCells count="141">
    <mergeCell ref="A63:C63"/>
    <mergeCell ref="A64:C64"/>
    <mergeCell ref="A93:C93"/>
    <mergeCell ref="A125:C125"/>
    <mergeCell ref="A123:C123"/>
    <mergeCell ref="A124:C124"/>
    <mergeCell ref="A126:C126"/>
    <mergeCell ref="A78:C78"/>
    <mergeCell ref="A79:C79"/>
    <mergeCell ref="A105:C105"/>
    <mergeCell ref="A80:C80"/>
    <mergeCell ref="A81:C81"/>
    <mergeCell ref="A83:C83"/>
    <mergeCell ref="A89:C89"/>
    <mergeCell ref="A90:C90"/>
    <mergeCell ref="G176:H176"/>
    <mergeCell ref="A148:C148"/>
    <mergeCell ref="A149:C149"/>
    <mergeCell ref="A150:C150"/>
    <mergeCell ref="A172:C172"/>
    <mergeCell ref="A174:C174"/>
    <mergeCell ref="A169:C169"/>
    <mergeCell ref="A171:C171"/>
    <mergeCell ref="A159:C159"/>
    <mergeCell ref="A161:C161"/>
    <mergeCell ref="A162:C162"/>
    <mergeCell ref="A166:C166"/>
    <mergeCell ref="A168:C168"/>
    <mergeCell ref="A165:C165"/>
    <mergeCell ref="A157:C157"/>
    <mergeCell ref="A69:C69"/>
    <mergeCell ref="A70:C70"/>
    <mergeCell ref="A2:H2"/>
    <mergeCell ref="A11:C11"/>
    <mergeCell ref="A13:C13"/>
    <mergeCell ref="A4:H4"/>
    <mergeCell ref="A6:D6"/>
    <mergeCell ref="A7:D7"/>
    <mergeCell ref="A8:C8"/>
    <mergeCell ref="A33:C33"/>
    <mergeCell ref="A24:C24"/>
    <mergeCell ref="A25:C25"/>
    <mergeCell ref="A26:C26"/>
    <mergeCell ref="A27:C27"/>
    <mergeCell ref="A28:C28"/>
    <mergeCell ref="A39:C39"/>
    <mergeCell ref="A40:C40"/>
    <mergeCell ref="A41:C41"/>
    <mergeCell ref="A43:C43"/>
    <mergeCell ref="A35:C35"/>
    <mergeCell ref="A36:C36"/>
    <mergeCell ref="A66:C66"/>
    <mergeCell ref="A49:C49"/>
    <mergeCell ref="A65:C65"/>
    <mergeCell ref="A74:C74"/>
    <mergeCell ref="A75:C75"/>
    <mergeCell ref="A37:C37"/>
    <mergeCell ref="A158:C158"/>
    <mergeCell ref="A132:C132"/>
    <mergeCell ref="A9:C9"/>
    <mergeCell ref="A10:C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53:C153"/>
    <mergeCell ref="A154:C154"/>
    <mergeCell ref="A155:C155"/>
    <mergeCell ref="A29:C29"/>
    <mergeCell ref="A31:C31"/>
    <mergeCell ref="A32:C32"/>
    <mergeCell ref="A38:C38"/>
    <mergeCell ref="A128:C128"/>
    <mergeCell ref="A110:C110"/>
    <mergeCell ref="A91:C91"/>
    <mergeCell ref="A94:C94"/>
    <mergeCell ref="A95:C95"/>
    <mergeCell ref="A85:C85"/>
    <mergeCell ref="A114:C114"/>
    <mergeCell ref="A106:C106"/>
    <mergeCell ref="A108:C108"/>
    <mergeCell ref="A111:C111"/>
    <mergeCell ref="A86:C86"/>
    <mergeCell ref="A87:C87"/>
    <mergeCell ref="A96:C96"/>
    <mergeCell ref="A97:C97"/>
    <mergeCell ref="A102:C102"/>
    <mergeCell ref="A101:C101"/>
    <mergeCell ref="A99:C99"/>
    <mergeCell ref="A100:C100"/>
    <mergeCell ref="A104:C104"/>
    <mergeCell ref="A115:C115"/>
    <mergeCell ref="A116:C116"/>
    <mergeCell ref="A118:C118"/>
    <mergeCell ref="A119:C119"/>
    <mergeCell ref="A45:C45"/>
    <mergeCell ref="A58:C58"/>
    <mergeCell ref="A51:C51"/>
    <mergeCell ref="A52:C52"/>
    <mergeCell ref="A53:C53"/>
    <mergeCell ref="A54:C54"/>
    <mergeCell ref="A55:C55"/>
    <mergeCell ref="A56:C56"/>
    <mergeCell ref="A127:C127"/>
    <mergeCell ref="A121:C121"/>
    <mergeCell ref="A120:C120"/>
    <mergeCell ref="A112:C112"/>
    <mergeCell ref="A109:C109"/>
    <mergeCell ref="A46:C46"/>
    <mergeCell ref="A48:C48"/>
    <mergeCell ref="A50:C50"/>
    <mergeCell ref="A67:C67"/>
    <mergeCell ref="A57:C57"/>
    <mergeCell ref="A59:C59"/>
    <mergeCell ref="A60:C60"/>
    <mergeCell ref="A61:C61"/>
    <mergeCell ref="A76:C76"/>
    <mergeCell ref="A71:C71"/>
    <mergeCell ref="A72:C72"/>
    <mergeCell ref="A133:C133"/>
    <mergeCell ref="A134:C134"/>
    <mergeCell ref="A138:C138"/>
    <mergeCell ref="A163:C163"/>
    <mergeCell ref="A152:C152"/>
    <mergeCell ref="A136:C136"/>
    <mergeCell ref="A137:C137"/>
    <mergeCell ref="A129:C129"/>
    <mergeCell ref="A130:C130"/>
    <mergeCell ref="A147:C147"/>
    <mergeCell ref="A145:C145"/>
    <mergeCell ref="A143:C143"/>
    <mergeCell ref="A144:C144"/>
    <mergeCell ref="A139:C139"/>
    <mergeCell ref="A140:C140"/>
    <mergeCell ref="A142:C14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Lara Hula</cp:lastModifiedBy>
  <cp:lastPrinted>2026-03-23T07:07:46Z</cp:lastPrinted>
  <dcterms:created xsi:type="dcterms:W3CDTF">2022-08-12T12:51:27Z</dcterms:created>
  <dcterms:modified xsi:type="dcterms:W3CDTF">2026-03-23T07:07:52Z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