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Documents\FINANCIJSKI PLANOVI\Škola\"/>
    </mc:Choice>
  </mc:AlternateContent>
  <xr:revisionPtr revIDLastSave="0" documentId="13_ncr:1_{B75E1317-5C2A-475D-8B75-E31A28ABD8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5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5" i="15" l="1"/>
  <c r="H135" i="15"/>
  <c r="G135" i="15"/>
  <c r="E135" i="15"/>
  <c r="I46" i="15"/>
  <c r="I6" i="15" s="1"/>
  <c r="H46" i="15"/>
  <c r="H6" i="15" s="1"/>
  <c r="G46" i="15"/>
  <c r="E46" i="15"/>
  <c r="E6" i="15" s="1"/>
  <c r="G6" i="15"/>
  <c r="F166" i="15"/>
  <c r="I165" i="15"/>
  <c r="H165" i="15"/>
  <c r="G165" i="15"/>
  <c r="E165" i="15"/>
  <c r="F164" i="15"/>
  <c r="F66" i="15"/>
  <c r="I65" i="15"/>
  <c r="H65" i="15"/>
  <c r="G65" i="15"/>
  <c r="E65" i="15"/>
  <c r="F64" i="15"/>
  <c r="F45" i="15"/>
  <c r="I44" i="15"/>
  <c r="H44" i="15"/>
  <c r="G44" i="15"/>
  <c r="E44" i="15"/>
  <c r="F22" i="15"/>
  <c r="I21" i="15"/>
  <c r="H21" i="15"/>
  <c r="G21" i="15"/>
  <c r="E21" i="15"/>
  <c r="F20" i="15"/>
  <c r="I14" i="15"/>
  <c r="H14" i="15"/>
  <c r="G14" i="15"/>
  <c r="E14" i="15"/>
  <c r="F15" i="15"/>
  <c r="F13" i="15"/>
  <c r="D55" i="8"/>
  <c r="D47" i="8"/>
  <c r="D42" i="8"/>
  <c r="D40" i="8"/>
  <c r="D37" i="8"/>
  <c r="D36" i="8"/>
  <c r="F37" i="8"/>
  <c r="E37" i="8"/>
  <c r="B37" i="8"/>
  <c r="C39" i="8"/>
  <c r="F11" i="8"/>
  <c r="E11" i="8"/>
  <c r="D11" i="8"/>
  <c r="B11" i="8"/>
  <c r="C12" i="8"/>
  <c r="F165" i="15" l="1"/>
  <c r="F65" i="15"/>
  <c r="F44" i="15"/>
  <c r="F21" i="15"/>
  <c r="F21" i="8"/>
  <c r="E21" i="8"/>
  <c r="D21" i="8"/>
  <c r="B21" i="8"/>
  <c r="H35" i="3"/>
  <c r="G35" i="3"/>
  <c r="H31" i="3"/>
  <c r="G31" i="3"/>
  <c r="H25" i="3"/>
  <c r="G25" i="3"/>
  <c r="H24" i="3"/>
  <c r="G24" i="3"/>
  <c r="D35" i="3"/>
  <c r="D31" i="3"/>
  <c r="D25" i="3"/>
  <c r="D24" i="3"/>
  <c r="H17" i="3"/>
  <c r="G17" i="3"/>
  <c r="H11" i="3"/>
  <c r="G11" i="3"/>
  <c r="H10" i="3"/>
  <c r="G10" i="3"/>
  <c r="D17" i="3"/>
  <c r="D11" i="3"/>
  <c r="D10" i="3"/>
  <c r="J11" i="10"/>
  <c r="I11" i="10"/>
  <c r="J8" i="10"/>
  <c r="J14" i="10" s="1"/>
  <c r="I8" i="10"/>
  <c r="I14" i="10" s="1"/>
  <c r="F11" i="10"/>
  <c r="F8" i="10"/>
  <c r="F14" i="10" s="1"/>
  <c r="F163" i="15" l="1"/>
  <c r="F161" i="15"/>
  <c r="F158" i="15"/>
  <c r="F156" i="15"/>
  <c r="F155" i="15"/>
  <c r="F153" i="15"/>
  <c r="F152" i="15"/>
  <c r="F150" i="15"/>
  <c r="F149" i="15"/>
  <c r="F147" i="15"/>
  <c r="F145" i="15"/>
  <c r="F143" i="15"/>
  <c r="F142" i="15"/>
  <c r="F140" i="15"/>
  <c r="F139" i="15"/>
  <c r="F137" i="15"/>
  <c r="F134" i="15"/>
  <c r="F132" i="15"/>
  <c r="F130" i="15"/>
  <c r="F128" i="15"/>
  <c r="F126" i="15"/>
  <c r="F124" i="15"/>
  <c r="F121" i="15"/>
  <c r="F119" i="15"/>
  <c r="F117" i="15"/>
  <c r="F115" i="15"/>
  <c r="F112" i="15"/>
  <c r="F110" i="15"/>
  <c r="F108" i="15"/>
  <c r="F106" i="15"/>
  <c r="F104" i="15"/>
  <c r="F102" i="15"/>
  <c r="F100" i="15"/>
  <c r="F98" i="15"/>
  <c r="F96" i="15"/>
  <c r="F94" i="15"/>
  <c r="F91" i="15"/>
  <c r="F89" i="15"/>
  <c r="F87" i="15"/>
  <c r="F85" i="15"/>
  <c r="F83" i="15"/>
  <c r="F81" i="15"/>
  <c r="F79" i="15"/>
  <c r="F77" i="15"/>
  <c r="F75" i="15"/>
  <c r="F73" i="15"/>
  <c r="F71" i="15"/>
  <c r="F70" i="15"/>
  <c r="F68" i="15"/>
  <c r="F63" i="15"/>
  <c r="F62" i="15"/>
  <c r="F60" i="15"/>
  <c r="F58" i="15"/>
  <c r="F57" i="15"/>
  <c r="F55" i="15"/>
  <c r="F54" i="15"/>
  <c r="F52" i="15"/>
  <c r="F50" i="15"/>
  <c r="F48" i="15"/>
  <c r="F43" i="15"/>
  <c r="F42" i="15"/>
  <c r="F41" i="15"/>
  <c r="F39" i="15"/>
  <c r="F37" i="15"/>
  <c r="F35" i="15"/>
  <c r="F34" i="15"/>
  <c r="F32" i="15"/>
  <c r="F31" i="15"/>
  <c r="F30" i="15"/>
  <c r="F28" i="15"/>
  <c r="F27" i="15"/>
  <c r="F26" i="15"/>
  <c r="F24" i="15"/>
  <c r="F19" i="15"/>
  <c r="F17" i="15"/>
  <c r="F12" i="15"/>
  <c r="F11" i="15"/>
  <c r="F9" i="15"/>
  <c r="E162" i="15"/>
  <c r="E157" i="15"/>
  <c r="E154" i="15"/>
  <c r="E151" i="15"/>
  <c r="E148" i="15"/>
  <c r="E144" i="15"/>
  <c r="E141" i="15"/>
  <c r="E138" i="15"/>
  <c r="E133" i="15"/>
  <c r="E131" i="15" s="1"/>
  <c r="E129" i="15"/>
  <c r="E127" i="15" s="1"/>
  <c r="E125" i="15"/>
  <c r="E123" i="15" s="1"/>
  <c r="E120" i="15"/>
  <c r="E118" i="15" s="1"/>
  <c r="E116" i="15"/>
  <c r="E114" i="15" s="1"/>
  <c r="E111" i="15"/>
  <c r="E109" i="15" s="1"/>
  <c r="E107" i="15"/>
  <c r="E105" i="15" s="1"/>
  <c r="E103" i="15"/>
  <c r="E101" i="15" s="1"/>
  <c r="E99" i="15"/>
  <c r="E97" i="15" s="1"/>
  <c r="E95" i="15"/>
  <c r="E93" i="15" s="1"/>
  <c r="E90" i="15"/>
  <c r="E88" i="15"/>
  <c r="E84" i="15"/>
  <c r="E82" i="15" s="1"/>
  <c r="E80" i="15"/>
  <c r="E78" i="15" s="1"/>
  <c r="E76" i="15"/>
  <c r="E74" i="15" s="1"/>
  <c r="E72" i="15"/>
  <c r="E69" i="15"/>
  <c r="E61" i="15"/>
  <c r="E59" i="15" s="1"/>
  <c r="E56" i="15"/>
  <c r="E53" i="15"/>
  <c r="E49" i="15"/>
  <c r="E47" i="15" s="1"/>
  <c r="E40" i="15"/>
  <c r="E38" i="15" s="1"/>
  <c r="E36" i="15"/>
  <c r="E33" i="15"/>
  <c r="E29" i="15"/>
  <c r="E25" i="15"/>
  <c r="E18" i="15"/>
  <c r="E16" i="15" s="1"/>
  <c r="E10" i="15"/>
  <c r="E8" i="15" s="1"/>
  <c r="C11" i="5"/>
  <c r="C10" i="5"/>
  <c r="C13" i="5"/>
  <c r="C12" i="5"/>
  <c r="C56" i="8"/>
  <c r="C54" i="8"/>
  <c r="C53" i="8"/>
  <c r="C52" i="8"/>
  <c r="C51" i="8"/>
  <c r="C50" i="8"/>
  <c r="C49" i="8"/>
  <c r="C48" i="8"/>
  <c r="C46" i="8"/>
  <c r="C45" i="8"/>
  <c r="C44" i="8"/>
  <c r="C43" i="8"/>
  <c r="C41" i="8"/>
  <c r="C38" i="8"/>
  <c r="B55" i="8"/>
  <c r="B47" i="8"/>
  <c r="B42" i="8"/>
  <c r="B40" i="8"/>
  <c r="C30" i="8"/>
  <c r="C28" i="8"/>
  <c r="C27" i="8"/>
  <c r="C25" i="8"/>
  <c r="C20" i="8"/>
  <c r="C19" i="8"/>
  <c r="C18" i="8"/>
  <c r="C17" i="8"/>
  <c r="C15" i="8"/>
  <c r="C13" i="8"/>
  <c r="B29" i="8"/>
  <c r="B16" i="8"/>
  <c r="B14" i="8"/>
  <c r="E36" i="3"/>
  <c r="E34" i="3"/>
  <c r="E33" i="3"/>
  <c r="E32" i="3"/>
  <c r="E30" i="3"/>
  <c r="E29" i="3"/>
  <c r="E28" i="3"/>
  <c r="E27" i="3"/>
  <c r="E26" i="3"/>
  <c r="E18" i="3"/>
  <c r="E16" i="3"/>
  <c r="E15" i="3"/>
  <c r="E14" i="3"/>
  <c r="E13" i="3"/>
  <c r="E12" i="3"/>
  <c r="G35" i="10"/>
  <c r="G34" i="10"/>
  <c r="F37" i="10"/>
  <c r="G27" i="10"/>
  <c r="G20" i="10"/>
  <c r="G19" i="10"/>
  <c r="G21" i="10" s="1"/>
  <c r="G13" i="10"/>
  <c r="G12" i="10"/>
  <c r="G10" i="10"/>
  <c r="G9" i="10"/>
  <c r="E67" i="15" l="1"/>
  <c r="E160" i="15"/>
  <c r="E159" i="15" s="1"/>
  <c r="E51" i="15"/>
  <c r="E113" i="15"/>
  <c r="E86" i="15"/>
  <c r="E23" i="15"/>
  <c r="E7" i="15" s="1"/>
  <c r="B36" i="8"/>
  <c r="G37" i="10"/>
  <c r="E146" i="15"/>
  <c r="E136" i="15"/>
  <c r="B10" i="8"/>
  <c r="E92" i="15"/>
  <c r="E122" i="15"/>
  <c r="I129" i="15" l="1"/>
  <c r="I127" i="15" s="1"/>
  <c r="H129" i="15"/>
  <c r="H127" i="15" s="1"/>
  <c r="G129" i="15"/>
  <c r="F129" i="15" s="1"/>
  <c r="I120" i="15"/>
  <c r="I118" i="15" s="1"/>
  <c r="H120" i="15"/>
  <c r="H118" i="15" s="1"/>
  <c r="G120" i="15"/>
  <c r="F120" i="15" s="1"/>
  <c r="I111" i="15"/>
  <c r="I109" i="15" s="1"/>
  <c r="H111" i="15"/>
  <c r="H109" i="15" s="1"/>
  <c r="G111" i="15"/>
  <c r="F111" i="15" s="1"/>
  <c r="I103" i="15"/>
  <c r="I101" i="15" s="1"/>
  <c r="H103" i="15"/>
  <c r="H101" i="15" s="1"/>
  <c r="G103" i="15"/>
  <c r="I69" i="15"/>
  <c r="H69" i="15"/>
  <c r="G69" i="15"/>
  <c r="F69" i="15" l="1"/>
  <c r="H67" i="15"/>
  <c r="G109" i="15"/>
  <c r="F109" i="15" s="1"/>
  <c r="G118" i="15"/>
  <c r="F118" i="15" s="1"/>
  <c r="G101" i="15"/>
  <c r="F101" i="15" s="1"/>
  <c r="F103" i="15"/>
  <c r="G127" i="15"/>
  <c r="F127" i="15" s="1"/>
  <c r="I162" i="15"/>
  <c r="H162" i="15"/>
  <c r="G162" i="15"/>
  <c r="I141" i="15"/>
  <c r="H141" i="15"/>
  <c r="G141" i="15"/>
  <c r="F141" i="15" s="1"/>
  <c r="I133" i="15"/>
  <c r="I131" i="15" s="1"/>
  <c r="H133" i="15"/>
  <c r="H131" i="15" s="1"/>
  <c r="G133" i="15"/>
  <c r="F133" i="15" s="1"/>
  <c r="I99" i="15"/>
  <c r="I97" i="15" s="1"/>
  <c r="H99" i="15"/>
  <c r="H97" i="15" s="1"/>
  <c r="G99" i="15"/>
  <c r="I90" i="15"/>
  <c r="H90" i="15"/>
  <c r="G90" i="15"/>
  <c r="F90" i="15" s="1"/>
  <c r="I72" i="15"/>
  <c r="I67" i="15" s="1"/>
  <c r="H72" i="15"/>
  <c r="G72" i="15"/>
  <c r="F72" i="15" s="1"/>
  <c r="I61" i="15"/>
  <c r="I59" i="15" s="1"/>
  <c r="H61" i="15"/>
  <c r="H59" i="15" s="1"/>
  <c r="G61" i="15"/>
  <c r="G59" i="15" s="1"/>
  <c r="I53" i="15"/>
  <c r="H53" i="15"/>
  <c r="G53" i="15"/>
  <c r="F53" i="15" s="1"/>
  <c r="I29" i="15"/>
  <c r="H29" i="15"/>
  <c r="G29" i="15"/>
  <c r="F29" i="15" s="1"/>
  <c r="I33" i="15"/>
  <c r="H33" i="15"/>
  <c r="G33" i="15"/>
  <c r="F33" i="15" s="1"/>
  <c r="F35" i="3"/>
  <c r="E35" i="3" s="1"/>
  <c r="I144" i="15"/>
  <c r="H144" i="15"/>
  <c r="G144" i="15"/>
  <c r="F144" i="15" s="1"/>
  <c r="I125" i="15"/>
  <c r="I123" i="15" s="1"/>
  <c r="H125" i="15"/>
  <c r="H123" i="15" s="1"/>
  <c r="G125" i="15"/>
  <c r="I107" i="15"/>
  <c r="I105" i="15" s="1"/>
  <c r="H107" i="15"/>
  <c r="H105" i="15" s="1"/>
  <c r="G107" i="15"/>
  <c r="H148" i="15"/>
  <c r="I148" i="15"/>
  <c r="G148" i="15"/>
  <c r="F148" i="15" s="1"/>
  <c r="I49" i="15"/>
  <c r="I47" i="15" s="1"/>
  <c r="H49" i="15"/>
  <c r="H47" i="15" s="1"/>
  <c r="G49" i="15"/>
  <c r="G47" i="15" s="1"/>
  <c r="F42" i="8"/>
  <c r="E42" i="8"/>
  <c r="C42" i="8"/>
  <c r="I95" i="15"/>
  <c r="I93" i="15" s="1"/>
  <c r="H95" i="15"/>
  <c r="H93" i="15" s="1"/>
  <c r="G95" i="15"/>
  <c r="I56" i="15"/>
  <c r="H56" i="15"/>
  <c r="G56" i="15"/>
  <c r="F56" i="15" s="1"/>
  <c r="G67" i="15" l="1"/>
  <c r="H160" i="15"/>
  <c r="H159" i="15" s="1"/>
  <c r="I160" i="15"/>
  <c r="I159" i="15" s="1"/>
  <c r="F162" i="15"/>
  <c r="G160" i="15"/>
  <c r="F160" i="15" s="1"/>
  <c r="H92" i="15"/>
  <c r="H122" i="15"/>
  <c r="G93" i="15"/>
  <c r="F95" i="15"/>
  <c r="G105" i="15"/>
  <c r="F105" i="15" s="1"/>
  <c r="F107" i="15"/>
  <c r="G123" i="15"/>
  <c r="F123" i="15" s="1"/>
  <c r="F125" i="15"/>
  <c r="I122" i="15"/>
  <c r="G97" i="15"/>
  <c r="F97" i="15" s="1"/>
  <c r="F99" i="15"/>
  <c r="G131" i="15"/>
  <c r="F59" i="15"/>
  <c r="F61" i="15"/>
  <c r="F47" i="15"/>
  <c r="F49" i="15"/>
  <c r="I92" i="15"/>
  <c r="F67" i="15"/>
  <c r="I51" i="15"/>
  <c r="G51" i="15"/>
  <c r="F51" i="15" s="1"/>
  <c r="H51" i="15"/>
  <c r="H18" i="15"/>
  <c r="H16" i="15" s="1"/>
  <c r="I18" i="15"/>
  <c r="I16" i="15" s="1"/>
  <c r="H25" i="15"/>
  <c r="I25" i="15"/>
  <c r="H10" i="15"/>
  <c r="H8" i="15" s="1"/>
  <c r="I10" i="15"/>
  <c r="I8" i="15" s="1"/>
  <c r="H36" i="15"/>
  <c r="I36" i="15"/>
  <c r="H40" i="15"/>
  <c r="H38" i="15" s="1"/>
  <c r="I40" i="15"/>
  <c r="I38" i="15" s="1"/>
  <c r="H76" i="15"/>
  <c r="H74" i="15" s="1"/>
  <c r="I76" i="15"/>
  <c r="I74" i="15" s="1"/>
  <c r="H80" i="15"/>
  <c r="H78" i="15" s="1"/>
  <c r="I80" i="15"/>
  <c r="I78" i="15" s="1"/>
  <c r="H84" i="15"/>
  <c r="H82" i="15" s="1"/>
  <c r="I84" i="15"/>
  <c r="I82" i="15" s="1"/>
  <c r="H88" i="15"/>
  <c r="H86" i="15" s="1"/>
  <c r="I88" i="15"/>
  <c r="I86" i="15" s="1"/>
  <c r="H116" i="15"/>
  <c r="H114" i="15" s="1"/>
  <c r="H113" i="15" s="1"/>
  <c r="I116" i="15"/>
  <c r="I114" i="15" s="1"/>
  <c r="I113" i="15" s="1"/>
  <c r="H138" i="15"/>
  <c r="H136" i="15" s="1"/>
  <c r="I138" i="15"/>
  <c r="I136" i="15" s="1"/>
  <c r="H151" i="15"/>
  <c r="I151" i="15"/>
  <c r="H154" i="15"/>
  <c r="I154" i="15"/>
  <c r="H157" i="15"/>
  <c r="I157" i="15"/>
  <c r="F55" i="8"/>
  <c r="E55" i="8"/>
  <c r="C55" i="8"/>
  <c r="F47" i="8"/>
  <c r="E47" i="8"/>
  <c r="C47" i="8"/>
  <c r="F40" i="8"/>
  <c r="E40" i="8"/>
  <c r="C40" i="8"/>
  <c r="C37" i="8"/>
  <c r="F29" i="8"/>
  <c r="E29" i="8"/>
  <c r="D29" i="8"/>
  <c r="C29" i="8" s="1"/>
  <c r="C21" i="8"/>
  <c r="F16" i="8"/>
  <c r="E16" i="8"/>
  <c r="D16" i="8"/>
  <c r="C16" i="8" s="1"/>
  <c r="F14" i="8"/>
  <c r="E14" i="8"/>
  <c r="D14" i="8"/>
  <c r="C14" i="8" s="1"/>
  <c r="F31" i="3"/>
  <c r="E31" i="3" s="1"/>
  <c r="F25" i="3"/>
  <c r="E25" i="3" s="1"/>
  <c r="F17" i="3"/>
  <c r="E17" i="3" s="1"/>
  <c r="F11" i="3"/>
  <c r="E11" i="3" s="1"/>
  <c r="G157" i="15"/>
  <c r="F157" i="15" s="1"/>
  <c r="G154" i="15"/>
  <c r="F154" i="15" s="1"/>
  <c r="G151" i="15"/>
  <c r="F151" i="15" s="1"/>
  <c r="G138" i="15"/>
  <c r="G116" i="15"/>
  <c r="G88" i="15"/>
  <c r="G84" i="15"/>
  <c r="G80" i="15"/>
  <c r="G76" i="15"/>
  <c r="G40" i="15"/>
  <c r="G38" i="15" s="1"/>
  <c r="G36" i="15"/>
  <c r="F36" i="15" s="1"/>
  <c r="G25" i="15"/>
  <c r="F25" i="15" s="1"/>
  <c r="G18" i="15"/>
  <c r="G16" i="15" s="1"/>
  <c r="F16" i="15" s="1"/>
  <c r="G10" i="15"/>
  <c r="G8" i="15" s="1"/>
  <c r="G159" i="15" l="1"/>
  <c r="F159" i="15" s="1"/>
  <c r="F8" i="15"/>
  <c r="F10" i="15"/>
  <c r="E10" i="8"/>
  <c r="G74" i="15"/>
  <c r="F74" i="15" s="1"/>
  <c r="F76" i="15"/>
  <c r="G82" i="15"/>
  <c r="F82" i="15" s="1"/>
  <c r="F84" i="15"/>
  <c r="G114" i="15"/>
  <c r="F116" i="15"/>
  <c r="G86" i="15"/>
  <c r="F86" i="15" s="1"/>
  <c r="F88" i="15"/>
  <c r="G92" i="15"/>
  <c r="F92" i="15" s="1"/>
  <c r="F93" i="15"/>
  <c r="F131" i="15"/>
  <c r="G122" i="15"/>
  <c r="F122" i="15" s="1"/>
  <c r="G136" i="15"/>
  <c r="F136" i="15" s="1"/>
  <c r="F138" i="15"/>
  <c r="G78" i="15"/>
  <c r="F78" i="15" s="1"/>
  <c r="F80" i="15"/>
  <c r="F38" i="15"/>
  <c r="F40" i="15"/>
  <c r="F18" i="15"/>
  <c r="D10" i="8"/>
  <c r="C10" i="8" s="1"/>
  <c r="C11" i="8"/>
  <c r="G23" i="15"/>
  <c r="F23" i="15" s="1"/>
  <c r="I23" i="15"/>
  <c r="I7" i="15" s="1"/>
  <c r="H23" i="15"/>
  <c r="H7" i="15" s="1"/>
  <c r="F24" i="3"/>
  <c r="E24" i="3" s="1"/>
  <c r="F10" i="8"/>
  <c r="F10" i="3"/>
  <c r="E10" i="3" s="1"/>
  <c r="H146" i="15"/>
  <c r="I146" i="15"/>
  <c r="G146" i="15"/>
  <c r="F146" i="15" s="1"/>
  <c r="C36" i="8"/>
  <c r="F36" i="8"/>
  <c r="E36" i="8"/>
  <c r="F46" i="15" l="1"/>
  <c r="F14" i="15"/>
  <c r="G113" i="15"/>
  <c r="F113" i="15" s="1"/>
  <c r="F114" i="15"/>
  <c r="G7" i="15"/>
  <c r="F7" i="15" s="1"/>
  <c r="F135" i="15"/>
  <c r="H37" i="10"/>
  <c r="I34" i="10" s="1"/>
  <c r="I37" i="10" s="1"/>
  <c r="J34" i="10" s="1"/>
  <c r="J37" i="10" s="1"/>
  <c r="J21" i="10"/>
  <c r="I21" i="10"/>
  <c r="H21" i="10"/>
  <c r="F21" i="10"/>
  <c r="H11" i="10"/>
  <c r="G11" i="10" s="1"/>
  <c r="H8" i="10"/>
  <c r="G8" i="10" s="1"/>
  <c r="F6" i="15" l="1"/>
  <c r="G14" i="10"/>
  <c r="G22" i="10" s="1"/>
  <c r="G28" i="10" s="1"/>
  <c r="G29" i="10" s="1"/>
  <c r="I22" i="10"/>
  <c r="J22" i="10"/>
  <c r="J28" i="10" s="1"/>
  <c r="J29" i="10" s="1"/>
  <c r="H14" i="10"/>
  <c r="H22" i="10" s="1"/>
  <c r="H28" i="10" s="1"/>
  <c r="H29" i="10" s="1"/>
  <c r="F22" i="10"/>
  <c r="F28" i="10" s="1"/>
  <c r="F29" i="10" s="1"/>
  <c r="I28" i="10" l="1"/>
  <c r="I29" i="10" s="1"/>
</calcChain>
</file>

<file path=xl/sharedStrings.xml><?xml version="1.0" encoding="utf-8"?>
<sst xmlns="http://schemas.openxmlformats.org/spreadsheetml/2006/main" count="471" uniqueCount="204">
  <si>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</si>
  <si>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</si>
  <si>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</si>
  <si>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</si>
  <si>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</si>
  <si>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</si>
  <si>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</si>
  <si>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</si>
  <si>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</si>
  <si>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</si>
  <si>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</si>
  <si>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</si>
  <si>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</si>
  <si>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</si>
  <si>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</si>
  <si>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</si>
  <si>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</si>
  <si>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</si>
  <si>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</si>
  <si>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</si>
  <si>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</si>
  <si>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</si>
  <si>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</si>
  <si>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</si>
  <si>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</si>
  <si>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</si>
  <si>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</si>
  <si>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</si>
  <si>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</si>
  <si>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</si>
  <si>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</si>
  <si>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</si>
  <si>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</si>
  <si>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</si>
  <si>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</si>
  <si>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</si>
  <si>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</si>
  <si>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</si>
  <si>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</si>
  <si>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</si>
  <si>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</si>
  <si>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</si>
  <si>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</si>
  <si>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</si>
  <si>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</si>
  <si>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</si>
  <si>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</si>
  <si>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</si>
  <si>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</si>
  <si>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</si>
  <si>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</si>
  <si>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</si>
  <si>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</si>
  <si>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</si>
  <si>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</si>
  <si>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</si>
  <si>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</si>
  <si>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</si>
  <si>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</si>
  <si>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</si>
  <si>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</si>
  <si>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</si>
  <si>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</si>
  <si>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Predsjednica Školskog odbora</t>
  </si>
  <si>
    <t>Jasminka Brlas, prof.</t>
  </si>
  <si>
    <t>Agencija za odgoj i obrazovanje za proračunske korisnike</t>
  </si>
  <si>
    <t>Grad Pula za proračunske korisnike</t>
  </si>
  <si>
    <t>Prihodi od imovine</t>
  </si>
  <si>
    <t>Vlastiti prihodi srednjih škola</t>
  </si>
  <si>
    <t>Prihodi od administrativnih pristojbi i po posebnim propisima</t>
  </si>
  <si>
    <t>Prihodi za posebne namjene za srednje škole</t>
  </si>
  <si>
    <t>Prihodi od prodaje proizvoda i roba te pruženih usluga i prihodi od donacija</t>
  </si>
  <si>
    <t>Nenamjenski prihodi i primici</t>
  </si>
  <si>
    <t>Decentralizirana sredstva za srednje škole</t>
  </si>
  <si>
    <t>Financijski rashodi</t>
  </si>
  <si>
    <t>09 Obrazovanje</t>
  </si>
  <si>
    <t>092 Srednjoškolsko obrazovanje</t>
  </si>
  <si>
    <t>0922 Više srednjoškolsko obrazovanje</t>
  </si>
  <si>
    <t>UKUPNO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</si>
  <si>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</si>
  <si>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</si>
  <si>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</si>
  <si>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</si>
  <si>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</si>
  <si>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Aktivnost A220102</t>
  </si>
  <si>
    <t>MATERIJALNI RASHODI SŠ PO STVARNOM TROŠKU</t>
  </si>
  <si>
    <t>Aktivnost A220103</t>
  </si>
  <si>
    <t>MATERIJALNI RASHODI SŠ - DRUGI IZVORI</t>
  </si>
  <si>
    <t xml:space="preserve">Donacije za srednje škole </t>
  </si>
  <si>
    <t>Aktivnost A220104</t>
  </si>
  <si>
    <t>PLAĆE I DRUGI RASHODI ZA ZAPOSLENE SREDNJIH ŠKOLA</t>
  </si>
  <si>
    <t>PROGRAM 2301</t>
  </si>
  <si>
    <t>PROGRAMI OBRAZOVANJA IZNAD STANDARDA</t>
  </si>
  <si>
    <t>Aktivnost A230143</t>
  </si>
  <si>
    <t>IZLOŽBA UČENIČKIH RADOVA</t>
  </si>
  <si>
    <t>Aktivnost A230162</t>
  </si>
  <si>
    <t>NAKNADA ZA ŽUPANIJSKO STRUČNO VIJEĆE</t>
  </si>
  <si>
    <t>Aktivnost A230176</t>
  </si>
  <si>
    <t>DRŽAVNO NATJECANJE</t>
  </si>
  <si>
    <t>Aktivnost A230184</t>
  </si>
  <si>
    <t>ZAVIČAJNA NASTAVA</t>
  </si>
  <si>
    <t>Izvor financiranja 11001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</si>
  <si>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</si>
  <si>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</si>
  <si>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</si>
  <si>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</si>
  <si>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</si>
  <si>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</si>
  <si>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</si>
  <si>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</si>
  <si>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</si>
  <si>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</si>
  <si>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11001 Nenamjenski prihodi i primici</t>
  </si>
  <si>
    <t>48007 Decentralizirana sredstva za srednje škole</t>
  </si>
  <si>
    <t>Ostali rashodi</t>
  </si>
  <si>
    <t>Aktivnost A230102</t>
  </si>
  <si>
    <t>ŽUPANIJSKA NATJECANJA</t>
  </si>
  <si>
    <t>Aktivnost A230209</t>
  </si>
  <si>
    <t>MENSTRUALNE I HIGIJENSKE POTREPŠTINE</t>
  </si>
  <si>
    <t>Ministarstvo rada, mirovinskog sustava, obitelji i socijalne politike za proračunske korisnike</t>
  </si>
  <si>
    <t>48011 Decentralizirana sredstva prethodne godine-školstvo</t>
  </si>
  <si>
    <t>6 Donacije</t>
  </si>
  <si>
    <t>Aktivnost A230101</t>
  </si>
  <si>
    <t>MATERIJALNI TROŠKOVI IZNAD STANDARDA</t>
  </si>
  <si>
    <t>Proračunski korisnici za proračunske korisnike</t>
  </si>
  <si>
    <t>Aktivnost A230214</t>
  </si>
  <si>
    <t>IZMJENA NAZIVA ŠKOLA (DVOJEZIČNOST)</t>
  </si>
  <si>
    <t>Projekcija proračuna
za 2027.</t>
  </si>
  <si>
    <t>Projekcija 
za 2027.</t>
  </si>
  <si>
    <t>48008 Decentralizirana sredstva za kapitalno za srednje škole</t>
  </si>
  <si>
    <t>PROGRAM 2404</t>
  </si>
  <si>
    <t>KAPITALNA ULAGANJA U SREDNJE ŠKOLE</t>
  </si>
  <si>
    <t>Kapitalni projekt K240401</t>
  </si>
  <si>
    <t>PROJEKTNA DOKUMENTACIJA SREDNJIH ŠKOLA</t>
  </si>
  <si>
    <t>Izvor financiranja 48008</t>
  </si>
  <si>
    <t>Decentralizirana sredstva za kapitalno za srednje škole</t>
  </si>
  <si>
    <t>Vlastiti izvori</t>
  </si>
  <si>
    <t>Rezultat poslovanja</t>
  </si>
  <si>
    <t>Naknade građanima i kućanstvima na temelju osiguranja i druge naknade</t>
  </si>
  <si>
    <t>Rashodi za dodatna ulaganja na nefinancijskoj imovini</t>
  </si>
  <si>
    <t>51700 Prihodi za EU projekte iz ERASMUS+</t>
  </si>
  <si>
    <t>Aktivnost A230104</t>
  </si>
  <si>
    <t>POMOĆNICI U NASTAVI</t>
  </si>
  <si>
    <t>Aktivnost A230115</t>
  </si>
  <si>
    <t>OSTALI PROGRAMI I PROJEKTI</t>
  </si>
  <si>
    <t>Aktivnost A230212</t>
  </si>
  <si>
    <t>OXFORD DIGITALNA KNJIŽNICA</t>
  </si>
  <si>
    <t>Kapitalni projekt K240416</t>
  </si>
  <si>
    <t>ŠKOLA PRIMIJENJENIH UMJETNOSTI I DIZAJNA PULA</t>
  </si>
  <si>
    <t>PROGRAM 9213</t>
  </si>
  <si>
    <t>EU PROJEKTI U ŠKOLSTVU</t>
  </si>
  <si>
    <t>Tekući projekt T921301</t>
  </si>
  <si>
    <t>ERASMUS+</t>
  </si>
  <si>
    <t>Izvor financiranja 51700</t>
  </si>
  <si>
    <t>Prihodi za EU projekte iz ERASMUS+</t>
  </si>
  <si>
    <t>Rezultat poslovanja (manjak)</t>
  </si>
  <si>
    <t>PROGRAM 2302</t>
  </si>
  <si>
    <t>Aktivnost A230213</t>
  </si>
  <si>
    <t>FAKULTATIVNI PROGRAM: ŠKOLA I ZAJEDNICA</t>
  </si>
  <si>
    <t>Aktivnost A230219</t>
  </si>
  <si>
    <t>UZORKOVANJE VODE I IZRADA PROCJENE RIZIKA VODOVODNE MREŽE</t>
  </si>
  <si>
    <t>Aktivnost A240202</t>
  </si>
  <si>
    <t>INVESTICIJSKO ODRŽAVANJE SŠ - IZNAD STANDARDA</t>
  </si>
  <si>
    <t>Izvor financiranja 48011</t>
  </si>
  <si>
    <t>Decentralizirana sredstva prethodne godine-školstvo</t>
  </si>
  <si>
    <t>Ministarstvo znanosti, obrazovanja i mladih za srednje škole</t>
  </si>
  <si>
    <t>Razlika</t>
  </si>
  <si>
    <t>1. IZMJENE I DOPUNE FINANCIJSKOG PLANA ŠKOLE PRIMIJENJENIH UMJETNOSTI I DIZAJNA - PULA 
ZA 2026. I PROJEKCIJA ZA 2027. I 2028. GODINU</t>
  </si>
  <si>
    <t>Proračun za 2026.</t>
  </si>
  <si>
    <t>1. izmjene i dopune Plana za 2026.</t>
  </si>
  <si>
    <t>Projekcija proračuna
za 2028.</t>
  </si>
  <si>
    <t>Plan za 2026.</t>
  </si>
  <si>
    <t>Projekcija 
za 2028.</t>
  </si>
  <si>
    <t>31400 Vlastiti prihodi srednjih škola</t>
  </si>
  <si>
    <t>43400 Prihodi za posebne namjene za srednje škole</t>
  </si>
  <si>
    <t>50102 Ministarstvo rada, mirovinskog sustava, obitelji i socijalne politike za proračunske korisnike</t>
  </si>
  <si>
    <t>50180 Agencija za odgoj i obrazovanje za proračunske korisnike</t>
  </si>
  <si>
    <t>51731 Prihodi za EU projekte iz ERASMUS+</t>
  </si>
  <si>
    <t>52520 Grad Pula za proračunske korisnike</t>
  </si>
  <si>
    <t>52605 Proračunski korisnici za proračunske korisnike</t>
  </si>
  <si>
    <t>61400 Donacije za srednje škole</t>
  </si>
  <si>
    <t>50182 Ministarstvo znanosti, obrazovanja i mladih za srednje škole</t>
  </si>
  <si>
    <t>1. izmjene i dopune Financijskog plana za 2026.</t>
  </si>
  <si>
    <t>Izvor financiranja 31400</t>
  </si>
  <si>
    <t>Izvor financiranja 43400</t>
  </si>
  <si>
    <t>Izvor financiranja 50182</t>
  </si>
  <si>
    <t>Izvor financiranja 61400</t>
  </si>
  <si>
    <t>Izvor financiranja 52605</t>
  </si>
  <si>
    <t>Izvor financiranja 52520</t>
  </si>
  <si>
    <t>Izvor financiranja 50180</t>
  </si>
  <si>
    <t>Izvor financiranja 50102</t>
  </si>
  <si>
    <t>KLASA: 400-02/26-01/1</t>
  </si>
  <si>
    <t>11900 Višak prethodne godine - nenamjenski</t>
  </si>
  <si>
    <t>Izvor financiranja 11900</t>
  </si>
  <si>
    <t>Višak prethodne godine - nenamjenski</t>
  </si>
  <si>
    <t>Izvor financiranja 51731</t>
  </si>
  <si>
    <t>UR.BROJ: 2168-16-10</t>
  </si>
  <si>
    <t>UR.BROJ: 2168-16-11</t>
  </si>
  <si>
    <t>UR.BROJ: 2168-16-12</t>
  </si>
  <si>
    <t>UR.BROJ: 2168-16-13</t>
  </si>
  <si>
    <t>UR.BROJ: 2168-16-14</t>
  </si>
  <si>
    <t>UR.BROJ: 2168-16-15</t>
  </si>
  <si>
    <t>UR.BROJ: 2168-16-16</t>
  </si>
  <si>
    <t>Pula, 2. 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</si>
</sst>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20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left" wrapText="1"/>
    </xf>
    <xf numFmtId="4" fontId="4" fillId="0" borderId="0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>
      <alignment horizontal="left" vertical="center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6" fillId="0" borderId="0" xfId="0" applyNumberFormat="1" applyFont="1" applyAlignment="1">
      <alignment wrapText="1"/>
    </xf>
    <xf numFmtId="4" fontId="17" fillId="0" borderId="0" xfId="0" quotePrefix="1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20" fillId="0" borderId="0" xfId="0" applyNumberFormat="1" applyFont="1"/>
    <xf numFmtId="0" fontId="14" fillId="2" borderId="4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vertical="center" wrapText="1"/>
    </xf>
    <xf numFmtId="0" fontId="0" fillId="0" borderId="0" xfId="0" applyFont="1"/>
    <xf numFmtId="4" fontId="9" fillId="0" borderId="4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 applyProtection="1">
      <alignment horizontal="right" wrapText="1"/>
    </xf>
    <xf numFmtId="4" fontId="7" fillId="2" borderId="3" xfId="0" quotePrefix="1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4" fontId="6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22" fillId="0" borderId="0" xfId="0" applyFont="1"/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wrapText="1"/>
    </xf>
    <xf numFmtId="4" fontId="9" fillId="0" borderId="4" xfId="0" applyNumberFormat="1" applyFont="1" applyBorder="1" applyAlignment="1">
      <alignment horizontal="righ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16" fillId="0" borderId="0" xfId="0" applyNumberFormat="1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4" fontId="11" fillId="0" borderId="0" xfId="0" applyNumberFormat="1" applyFont="1" applyAlignment="1">
      <alignment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sqref="A1:J1"/>
    </sheetView>
  </sheetViews>
  <sheetFormatPr defaultColWidth="9.109375" defaultRowHeight="14.4" x14ac:dyDescent="0.3"/>
  <cols>
    <col min="1" max="4" width="9.109375" style="47"/>
    <col min="5" max="10" width="25.33203125" style="47" customWidth="1"/>
    <col min="11" max="16384" width="9.109375" style="47"/>
  </cols>
  <sheetData>
    <row r="1" spans="1:10" ht="42" customHeight="1" x14ac:dyDescent="0.3">
      <c r="A1" s="133" t="s">
        <v>167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7.399999999999999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6" x14ac:dyDescent="0.3">
      <c r="A3" s="134" t="s">
        <v>18</v>
      </c>
      <c r="B3" s="134"/>
      <c r="C3" s="134"/>
      <c r="D3" s="134"/>
      <c r="E3" s="134"/>
      <c r="F3" s="134"/>
      <c r="G3" s="134"/>
      <c r="H3" s="134"/>
      <c r="I3" s="135"/>
      <c r="J3" s="135"/>
    </row>
    <row r="4" spans="1:10" ht="17.399999999999999" x14ac:dyDescent="0.3">
      <c r="A4" s="48"/>
      <c r="B4" s="48"/>
      <c r="C4" s="48"/>
      <c r="D4" s="48"/>
      <c r="E4" s="48"/>
      <c r="F4" s="48"/>
      <c r="G4" s="48"/>
      <c r="H4" s="48"/>
      <c r="I4" s="49"/>
      <c r="J4" s="49"/>
    </row>
    <row r="5" spans="1:10" ht="15.6" x14ac:dyDescent="0.3">
      <c r="A5" s="134" t="s">
        <v>24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0" ht="17.399999999999999" x14ac:dyDescent="0.3">
      <c r="A6" s="50"/>
      <c r="B6" s="51"/>
      <c r="C6" s="51"/>
      <c r="D6" s="51"/>
      <c r="E6" s="52"/>
      <c r="F6" s="53"/>
      <c r="G6" s="53"/>
      <c r="H6" s="53"/>
      <c r="I6" s="53"/>
      <c r="J6" s="54" t="s">
        <v>30</v>
      </c>
    </row>
    <row r="7" spans="1:10" ht="26.4" x14ac:dyDescent="0.3">
      <c r="A7" s="55"/>
      <c r="B7" s="56"/>
      <c r="C7" s="56"/>
      <c r="D7" s="57"/>
      <c r="E7" s="58"/>
      <c r="F7" s="59" t="s">
        <v>168</v>
      </c>
      <c r="G7" s="102" t="s">
        <v>166</v>
      </c>
      <c r="H7" s="103" t="s">
        <v>169</v>
      </c>
      <c r="I7" s="59" t="s">
        <v>127</v>
      </c>
      <c r="J7" s="59" t="s">
        <v>170</v>
      </c>
    </row>
    <row r="8" spans="1:10" x14ac:dyDescent="0.3">
      <c r="A8" s="127" t="s">
        <v>0</v>
      </c>
      <c r="B8" s="124"/>
      <c r="C8" s="124"/>
      <c r="D8" s="124"/>
      <c r="E8" s="137"/>
      <c r="F8" s="91">
        <f t="shared" ref="F8" si="0">F9+F10</f>
        <v>914027.99</v>
      </c>
      <c r="G8" s="91">
        <f>SUM(H8-F8)</f>
        <v>102338.62</v>
      </c>
      <c r="H8" s="91">
        <f t="shared" ref="H8:J8" si="1">H9+H10</f>
        <v>1016366.61</v>
      </c>
      <c r="I8" s="91">
        <f t="shared" si="1"/>
        <v>860595.45</v>
      </c>
      <c r="J8" s="91">
        <f t="shared" si="1"/>
        <v>860595.45</v>
      </c>
    </row>
    <row r="9" spans="1:10" x14ac:dyDescent="0.3">
      <c r="A9" s="138" t="s">
        <v>31</v>
      </c>
      <c r="B9" s="139"/>
      <c r="C9" s="139"/>
      <c r="D9" s="139"/>
      <c r="E9" s="132"/>
      <c r="F9" s="93">
        <v>914027.99</v>
      </c>
      <c r="G9" s="93">
        <f>SUM(H9-F9)</f>
        <v>102338.62</v>
      </c>
      <c r="H9" s="92">
        <v>1016366.61</v>
      </c>
      <c r="I9" s="93">
        <v>860595.45</v>
      </c>
      <c r="J9" s="93">
        <v>860595.45</v>
      </c>
    </row>
    <row r="10" spans="1:10" x14ac:dyDescent="0.3">
      <c r="A10" s="140" t="s">
        <v>32</v>
      </c>
      <c r="B10" s="132"/>
      <c r="C10" s="132"/>
      <c r="D10" s="132"/>
      <c r="E10" s="132"/>
      <c r="F10" s="93">
        <v>0</v>
      </c>
      <c r="G10" s="93">
        <f>SUM(H10-F10)</f>
        <v>0</v>
      </c>
      <c r="H10" s="92">
        <v>0</v>
      </c>
      <c r="I10" s="93">
        <v>0</v>
      </c>
      <c r="J10" s="93">
        <v>0</v>
      </c>
    </row>
    <row r="11" spans="1:10" x14ac:dyDescent="0.3">
      <c r="A11" s="60" t="s">
        <v>1</v>
      </c>
      <c r="B11" s="112"/>
      <c r="C11" s="112"/>
      <c r="D11" s="112"/>
      <c r="E11" s="112"/>
      <c r="F11" s="91">
        <f t="shared" ref="F11" si="2">F12+F13</f>
        <v>921627.99</v>
      </c>
      <c r="G11" s="91">
        <f>SUM(H11-F11)</f>
        <v>37006.069999999949</v>
      </c>
      <c r="H11" s="91">
        <f t="shared" ref="H11:J11" si="3">H12+H13</f>
        <v>958634.05999999994</v>
      </c>
      <c r="I11" s="91">
        <f t="shared" si="3"/>
        <v>860595.45</v>
      </c>
      <c r="J11" s="91">
        <f t="shared" si="3"/>
        <v>860595.45</v>
      </c>
    </row>
    <row r="12" spans="1:10" x14ac:dyDescent="0.3">
      <c r="A12" s="141" t="s">
        <v>33</v>
      </c>
      <c r="B12" s="139"/>
      <c r="C12" s="139"/>
      <c r="D12" s="139"/>
      <c r="E12" s="139"/>
      <c r="F12" s="93">
        <v>888172.99</v>
      </c>
      <c r="G12" s="93">
        <f t="shared" ref="G12:G13" si="4">SUM(H12-F12)</f>
        <v>29851.25</v>
      </c>
      <c r="H12" s="92">
        <v>918024.24</v>
      </c>
      <c r="I12" s="93">
        <v>852540.45</v>
      </c>
      <c r="J12" s="93">
        <v>852540.45</v>
      </c>
    </row>
    <row r="13" spans="1:10" x14ac:dyDescent="0.3">
      <c r="A13" s="131" t="s">
        <v>34</v>
      </c>
      <c r="B13" s="132"/>
      <c r="C13" s="132"/>
      <c r="D13" s="132"/>
      <c r="E13" s="132"/>
      <c r="F13" s="93">
        <v>33455</v>
      </c>
      <c r="G13" s="93">
        <f t="shared" si="4"/>
        <v>7154.82</v>
      </c>
      <c r="H13" s="93">
        <v>40609.82</v>
      </c>
      <c r="I13" s="93">
        <v>8055</v>
      </c>
      <c r="J13" s="93">
        <v>8055</v>
      </c>
    </row>
    <row r="14" spans="1:10" x14ac:dyDescent="0.3">
      <c r="A14" s="123" t="s">
        <v>55</v>
      </c>
      <c r="B14" s="124"/>
      <c r="C14" s="124"/>
      <c r="D14" s="124"/>
      <c r="E14" s="124"/>
      <c r="F14" s="91">
        <f t="shared" ref="F14" si="5">F8-F11</f>
        <v>-7600</v>
      </c>
      <c r="G14" s="91">
        <f t="shared" ref="G14" si="6">G8-G11</f>
        <v>65332.550000000047</v>
      </c>
      <c r="H14" s="91">
        <f t="shared" ref="H14:J14" si="7">H8-H11</f>
        <v>57732.550000000047</v>
      </c>
      <c r="I14" s="91">
        <f t="shared" si="7"/>
        <v>0</v>
      </c>
      <c r="J14" s="91">
        <f t="shared" si="7"/>
        <v>0</v>
      </c>
    </row>
    <row r="15" spans="1:10" ht="17.399999999999999" x14ac:dyDescent="0.3">
      <c r="A15" s="117"/>
      <c r="B15" s="67"/>
      <c r="C15" s="67"/>
      <c r="D15" s="67"/>
      <c r="E15" s="67"/>
      <c r="F15" s="67"/>
      <c r="G15" s="67"/>
      <c r="H15" s="68"/>
      <c r="I15" s="68"/>
      <c r="J15" s="68"/>
    </row>
    <row r="16" spans="1:10" ht="15.6" x14ac:dyDescent="0.3">
      <c r="A16" s="125" t="s">
        <v>25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17.399999999999999" x14ac:dyDescent="0.3">
      <c r="A17" s="117"/>
      <c r="B17" s="67"/>
      <c r="C17" s="67"/>
      <c r="D17" s="67"/>
      <c r="E17" s="67"/>
      <c r="F17" s="67"/>
      <c r="G17" s="67"/>
      <c r="H17" s="68"/>
      <c r="I17" s="68"/>
      <c r="J17" s="68"/>
    </row>
    <row r="18" spans="1:10" ht="26.4" x14ac:dyDescent="0.3">
      <c r="A18" s="69"/>
      <c r="B18" s="70"/>
      <c r="C18" s="70"/>
      <c r="D18" s="71"/>
      <c r="E18" s="72"/>
      <c r="F18" s="73" t="s">
        <v>168</v>
      </c>
      <c r="G18" s="103" t="s">
        <v>166</v>
      </c>
      <c r="H18" s="103" t="s">
        <v>169</v>
      </c>
      <c r="I18" s="73" t="s">
        <v>127</v>
      </c>
      <c r="J18" s="73" t="s">
        <v>170</v>
      </c>
    </row>
    <row r="19" spans="1:10" x14ac:dyDescent="0.3">
      <c r="A19" s="131" t="s">
        <v>35</v>
      </c>
      <c r="B19" s="132"/>
      <c r="C19" s="132"/>
      <c r="D19" s="132"/>
      <c r="E19" s="132"/>
      <c r="F19" s="93">
        <v>0</v>
      </c>
      <c r="G19" s="93">
        <f t="shared" ref="G19:G20" si="8">SUM(H19-F19)</f>
        <v>0</v>
      </c>
      <c r="H19" s="93">
        <v>0</v>
      </c>
      <c r="I19" s="93">
        <v>0</v>
      </c>
      <c r="J19" s="97">
        <v>0</v>
      </c>
    </row>
    <row r="20" spans="1:10" x14ac:dyDescent="0.3">
      <c r="A20" s="131" t="s">
        <v>36</v>
      </c>
      <c r="B20" s="132"/>
      <c r="C20" s="132"/>
      <c r="D20" s="132"/>
      <c r="E20" s="132"/>
      <c r="F20" s="93">
        <v>0</v>
      </c>
      <c r="G20" s="93">
        <f t="shared" si="8"/>
        <v>0</v>
      </c>
      <c r="H20" s="93">
        <v>0</v>
      </c>
      <c r="I20" s="93">
        <v>0</v>
      </c>
      <c r="J20" s="97">
        <v>0</v>
      </c>
    </row>
    <row r="21" spans="1:10" x14ac:dyDescent="0.3">
      <c r="A21" s="123" t="s">
        <v>2</v>
      </c>
      <c r="B21" s="124"/>
      <c r="C21" s="124"/>
      <c r="D21" s="124"/>
      <c r="E21" s="124"/>
      <c r="F21" s="91">
        <f>F19-F20</f>
        <v>0</v>
      </c>
      <c r="G21" s="91">
        <f t="shared" ref="G21" si="9">G19-G20</f>
        <v>0</v>
      </c>
      <c r="H21" s="91">
        <f t="shared" ref="H21:J21" si="10">H19-H20</f>
        <v>0</v>
      </c>
      <c r="I21" s="91">
        <f t="shared" si="10"/>
        <v>0</v>
      </c>
      <c r="J21" s="91">
        <f t="shared" si="10"/>
        <v>0</v>
      </c>
    </row>
    <row r="22" spans="1:10" x14ac:dyDescent="0.3">
      <c r="A22" s="123" t="s">
        <v>56</v>
      </c>
      <c r="B22" s="124"/>
      <c r="C22" s="124"/>
      <c r="D22" s="124"/>
      <c r="E22" s="124"/>
      <c r="F22" s="91">
        <f>F14+F21</f>
        <v>-7600</v>
      </c>
      <c r="G22" s="91">
        <f t="shared" ref="G22" si="11">G14+G21</f>
        <v>65332.550000000047</v>
      </c>
      <c r="H22" s="91">
        <f t="shared" ref="H22:J22" si="12">H14+H21</f>
        <v>57732.550000000047</v>
      </c>
      <c r="I22" s="91">
        <f t="shared" si="12"/>
        <v>0</v>
      </c>
      <c r="J22" s="91">
        <f t="shared" si="12"/>
        <v>0</v>
      </c>
    </row>
    <row r="23" spans="1:10" ht="17.399999999999999" x14ac:dyDescent="0.3">
      <c r="A23" s="66"/>
      <c r="B23" s="67"/>
      <c r="C23" s="67"/>
      <c r="D23" s="67"/>
      <c r="E23" s="67"/>
      <c r="F23" s="67"/>
      <c r="G23" s="67"/>
      <c r="H23" s="68"/>
      <c r="I23" s="68"/>
      <c r="J23" s="68"/>
    </row>
    <row r="24" spans="1:10" ht="15.6" x14ac:dyDescent="0.3">
      <c r="A24" s="125" t="s">
        <v>57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15.6" x14ac:dyDescent="0.3">
      <c r="A25" s="111"/>
      <c r="B25" s="65"/>
      <c r="C25" s="65"/>
      <c r="D25" s="65"/>
      <c r="E25" s="65"/>
      <c r="F25" s="65"/>
      <c r="G25" s="65"/>
      <c r="H25" s="65"/>
      <c r="I25" s="65"/>
      <c r="J25" s="65"/>
    </row>
    <row r="26" spans="1:10" ht="26.4" x14ac:dyDescent="0.3">
      <c r="A26" s="69"/>
      <c r="B26" s="70"/>
      <c r="C26" s="70"/>
      <c r="D26" s="71"/>
      <c r="E26" s="72"/>
      <c r="F26" s="73" t="s">
        <v>168</v>
      </c>
      <c r="G26" s="103" t="s">
        <v>166</v>
      </c>
      <c r="H26" s="103" t="s">
        <v>169</v>
      </c>
      <c r="I26" s="73" t="s">
        <v>127</v>
      </c>
      <c r="J26" s="73" t="s">
        <v>170</v>
      </c>
    </row>
    <row r="27" spans="1:10" ht="15" customHeight="1" x14ac:dyDescent="0.3">
      <c r="A27" s="118" t="s">
        <v>58</v>
      </c>
      <c r="B27" s="119"/>
      <c r="C27" s="119"/>
      <c r="D27" s="119"/>
      <c r="E27" s="120"/>
      <c r="F27" s="61">
        <v>7600</v>
      </c>
      <c r="G27" s="61">
        <f>SUM(H27-F27)</f>
        <v>-65332.55</v>
      </c>
      <c r="H27" s="61">
        <v>-57732.55</v>
      </c>
      <c r="I27" s="61">
        <v>0</v>
      </c>
      <c r="J27" s="62">
        <v>0</v>
      </c>
    </row>
    <row r="28" spans="1:10" ht="15" customHeight="1" x14ac:dyDescent="0.3">
      <c r="A28" s="123" t="s">
        <v>59</v>
      </c>
      <c r="B28" s="124"/>
      <c r="C28" s="124"/>
      <c r="D28" s="124"/>
      <c r="E28" s="124"/>
      <c r="F28" s="63">
        <f t="shared" ref="F28:G28" si="13">F22+F27</f>
        <v>0</v>
      </c>
      <c r="G28" s="63">
        <f t="shared" si="13"/>
        <v>0</v>
      </c>
      <c r="H28" s="63">
        <f t="shared" ref="H28:J28" si="14">H22+H27</f>
        <v>0</v>
      </c>
      <c r="I28" s="63">
        <f t="shared" si="14"/>
        <v>0</v>
      </c>
      <c r="J28" s="64">
        <f t="shared" si="14"/>
        <v>0</v>
      </c>
    </row>
    <row r="29" spans="1:10" ht="45" customHeight="1" x14ac:dyDescent="0.3">
      <c r="A29" s="127" t="s">
        <v>60</v>
      </c>
      <c r="B29" s="128"/>
      <c r="C29" s="128"/>
      <c r="D29" s="128"/>
      <c r="E29" s="129"/>
      <c r="F29" s="63">
        <f t="shared" ref="F29:G29" si="15">F14+F21+F27-F28</f>
        <v>0</v>
      </c>
      <c r="G29" s="63">
        <f t="shared" si="15"/>
        <v>4.3655745685100555E-11</v>
      </c>
      <c r="H29" s="63">
        <f t="shared" ref="H29:J29" si="16">H14+H21+H27-H28</f>
        <v>4.3655745685100555E-11</v>
      </c>
      <c r="I29" s="63">
        <f t="shared" si="16"/>
        <v>0</v>
      </c>
      <c r="J29" s="64">
        <f t="shared" si="16"/>
        <v>0</v>
      </c>
    </row>
    <row r="30" spans="1:10" ht="15.6" x14ac:dyDescent="0.3">
      <c r="A30" s="85"/>
      <c r="B30" s="65"/>
      <c r="C30" s="65"/>
      <c r="D30" s="65"/>
      <c r="E30" s="65"/>
      <c r="F30" s="65"/>
      <c r="G30" s="65"/>
      <c r="H30" s="65"/>
      <c r="I30" s="65"/>
      <c r="J30" s="65"/>
    </row>
    <row r="31" spans="1:10" ht="15.6" x14ac:dyDescent="0.3">
      <c r="A31" s="125" t="s">
        <v>54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17.399999999999999" x14ac:dyDescent="0.3">
      <c r="A32" s="66"/>
      <c r="B32" s="67"/>
      <c r="C32" s="67"/>
      <c r="D32" s="67"/>
      <c r="E32" s="67"/>
      <c r="F32" s="67"/>
      <c r="G32" s="67"/>
      <c r="H32" s="68"/>
      <c r="I32" s="68"/>
      <c r="J32" s="68"/>
    </row>
    <row r="33" spans="1:10" ht="26.4" x14ac:dyDescent="0.3">
      <c r="A33" s="69"/>
      <c r="B33" s="70"/>
      <c r="C33" s="70"/>
      <c r="D33" s="71"/>
      <c r="E33" s="72"/>
      <c r="F33" s="59" t="s">
        <v>168</v>
      </c>
      <c r="G33" s="102" t="s">
        <v>166</v>
      </c>
      <c r="H33" s="103" t="s">
        <v>169</v>
      </c>
      <c r="I33" s="59" t="s">
        <v>127</v>
      </c>
      <c r="J33" s="59" t="s">
        <v>170</v>
      </c>
    </row>
    <row r="34" spans="1:10" x14ac:dyDescent="0.3">
      <c r="A34" s="118" t="s">
        <v>58</v>
      </c>
      <c r="B34" s="119"/>
      <c r="C34" s="119"/>
      <c r="D34" s="119"/>
      <c r="E34" s="120"/>
      <c r="F34" s="61">
        <v>7600</v>
      </c>
      <c r="G34" s="61">
        <f>SUM(H34-F34)</f>
        <v>-65332.55</v>
      </c>
      <c r="H34" s="61">
        <v>-57732.55</v>
      </c>
      <c r="I34" s="61">
        <f>H37</f>
        <v>0</v>
      </c>
      <c r="J34" s="62">
        <f>I37</f>
        <v>0</v>
      </c>
    </row>
    <row r="35" spans="1:10" ht="28.5" customHeight="1" x14ac:dyDescent="0.3">
      <c r="A35" s="118" t="s">
        <v>61</v>
      </c>
      <c r="B35" s="119"/>
      <c r="C35" s="119"/>
      <c r="D35" s="119"/>
      <c r="E35" s="120"/>
      <c r="F35" s="61">
        <v>7600</v>
      </c>
      <c r="G35" s="61">
        <f>SUM(H35-F35)</f>
        <v>-65332.55</v>
      </c>
      <c r="H35" s="61">
        <v>-57732.55</v>
      </c>
      <c r="I35" s="61">
        <v>0</v>
      </c>
      <c r="J35" s="62">
        <v>0</v>
      </c>
    </row>
    <row r="36" spans="1:10" x14ac:dyDescent="0.3">
      <c r="A36" s="118" t="s">
        <v>62</v>
      </c>
      <c r="B36" s="121"/>
      <c r="C36" s="121"/>
      <c r="D36" s="121"/>
      <c r="E36" s="122"/>
      <c r="F36" s="61">
        <v>0</v>
      </c>
      <c r="G36" s="61">
        <v>0</v>
      </c>
      <c r="H36" s="61">
        <v>0</v>
      </c>
      <c r="I36" s="61">
        <v>0</v>
      </c>
      <c r="J36" s="62">
        <v>0</v>
      </c>
    </row>
    <row r="37" spans="1:10" ht="15" customHeight="1" x14ac:dyDescent="0.3">
      <c r="A37" s="123" t="s">
        <v>59</v>
      </c>
      <c r="B37" s="124"/>
      <c r="C37" s="124"/>
      <c r="D37" s="124"/>
      <c r="E37" s="124"/>
      <c r="F37" s="63">
        <f t="shared" ref="F37" si="17">F34-F35+F36</f>
        <v>0</v>
      </c>
      <c r="G37" s="104">
        <f>G34-G35+G36</f>
        <v>0</v>
      </c>
      <c r="H37" s="63">
        <f t="shared" ref="H37:J37" si="18">H34-H35+H36</f>
        <v>0</v>
      </c>
      <c r="I37" s="63">
        <f t="shared" si="18"/>
        <v>0</v>
      </c>
      <c r="J37" s="64">
        <f t="shared" si="18"/>
        <v>0</v>
      </c>
    </row>
    <row r="38" spans="1:10" ht="17.25" customHeight="1" x14ac:dyDescent="0.3"/>
    <row r="39" spans="1:10" ht="9" customHeight="1" x14ac:dyDescent="0.3"/>
    <row r="41" spans="1:10" x14ac:dyDescent="0.3">
      <c r="A41" s="130" t="s">
        <v>191</v>
      </c>
      <c r="B41" s="130"/>
      <c r="C41" s="130"/>
      <c r="H41" s="22" t="s">
        <v>63</v>
      </c>
    </row>
    <row r="42" spans="1:10" x14ac:dyDescent="0.3">
      <c r="A42" s="108" t="s">
        <v>196</v>
      </c>
      <c r="B42" s="109"/>
      <c r="C42" s="109"/>
      <c r="H42" s="22" t="s">
        <v>64</v>
      </c>
    </row>
    <row r="43" spans="1:10" x14ac:dyDescent="0.3">
      <c r="A43" s="130" t="s">
        <v>203</v>
      </c>
      <c r="B43" s="130"/>
      <c r="C43" s="130"/>
    </row>
    <row r="44" spans="1:10" x14ac:dyDescent="0.3">
      <c r="A44" s="89"/>
      <c r="B44" s="89"/>
      <c r="C44" s="89"/>
    </row>
  </sheetData>
  <mergeCells count="25">
    <mergeCell ref="A41:C41"/>
    <mergeCell ref="A43:C43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34:E34"/>
    <mergeCell ref="A35:E35"/>
    <mergeCell ref="A36:E36"/>
    <mergeCell ref="A37:E37"/>
    <mergeCell ref="A24:J24"/>
    <mergeCell ref="A27:E27"/>
    <mergeCell ref="A28:E28"/>
    <mergeCell ref="A29:E29"/>
    <mergeCell ref="A31:J3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sqref="A1:H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33" t="s">
        <v>167</v>
      </c>
      <c r="B1" s="133"/>
      <c r="C1" s="133"/>
      <c r="D1" s="133"/>
      <c r="E1" s="133"/>
      <c r="F1" s="133"/>
      <c r="G1" s="133"/>
      <c r="H1" s="133"/>
      <c r="I1" s="41"/>
      <c r="J1" s="41"/>
    </row>
    <row r="2" spans="1:10" ht="18" customHeight="1" x14ac:dyDescent="0.3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3">
      <c r="A3" s="142" t="s">
        <v>18</v>
      </c>
      <c r="B3" s="142"/>
      <c r="C3" s="142"/>
      <c r="D3" s="142"/>
      <c r="E3" s="142"/>
      <c r="F3" s="142"/>
      <c r="G3" s="142"/>
      <c r="H3" s="142"/>
    </row>
    <row r="4" spans="1:10" ht="17.399999999999999" x14ac:dyDescent="0.3">
      <c r="A4" s="1"/>
      <c r="B4" s="1"/>
      <c r="C4" s="1"/>
      <c r="D4" s="1"/>
      <c r="E4" s="1"/>
      <c r="F4" s="1"/>
      <c r="G4" s="2"/>
      <c r="H4" s="2"/>
    </row>
    <row r="5" spans="1:10" ht="18" customHeight="1" x14ac:dyDescent="0.3">
      <c r="A5" s="142" t="s">
        <v>4</v>
      </c>
      <c r="B5" s="142"/>
      <c r="C5" s="142"/>
      <c r="D5" s="142"/>
      <c r="E5" s="142"/>
      <c r="F5" s="142"/>
      <c r="G5" s="142"/>
      <c r="H5" s="142"/>
    </row>
    <row r="6" spans="1:10" ht="17.399999999999999" x14ac:dyDescent="0.3">
      <c r="A6" s="1"/>
      <c r="B6" s="1"/>
      <c r="C6" s="1"/>
      <c r="D6" s="1"/>
      <c r="E6" s="1"/>
      <c r="F6" s="1"/>
      <c r="G6" s="2"/>
      <c r="H6" s="2"/>
    </row>
    <row r="7" spans="1:10" ht="15.75" customHeight="1" x14ac:dyDescent="0.3">
      <c r="A7" s="142" t="s">
        <v>37</v>
      </c>
      <c r="B7" s="142"/>
      <c r="C7" s="142"/>
      <c r="D7" s="142"/>
      <c r="E7" s="142"/>
      <c r="F7" s="142"/>
      <c r="G7" s="142"/>
      <c r="H7" s="142"/>
    </row>
    <row r="8" spans="1:10" ht="17.399999999999999" x14ac:dyDescent="0.3">
      <c r="A8" s="1"/>
      <c r="B8" s="1"/>
      <c r="C8" s="1"/>
      <c r="D8" s="1"/>
      <c r="E8" s="1"/>
      <c r="F8" s="1"/>
      <c r="G8" s="2"/>
      <c r="H8" s="2"/>
    </row>
    <row r="9" spans="1:10" ht="26.4" x14ac:dyDescent="0.3">
      <c r="A9" s="12" t="s">
        <v>5</v>
      </c>
      <c r="B9" s="11" t="s">
        <v>6</v>
      </c>
      <c r="C9" s="11" t="s">
        <v>3</v>
      </c>
      <c r="D9" s="105" t="s">
        <v>171</v>
      </c>
      <c r="E9" s="105" t="s">
        <v>166</v>
      </c>
      <c r="F9" s="25" t="s">
        <v>169</v>
      </c>
      <c r="G9" s="12" t="s">
        <v>128</v>
      </c>
      <c r="H9" s="12" t="s">
        <v>172</v>
      </c>
    </row>
    <row r="10" spans="1:10" x14ac:dyDescent="0.3">
      <c r="A10" s="17"/>
      <c r="B10" s="18"/>
      <c r="C10" s="16" t="s">
        <v>0</v>
      </c>
      <c r="D10" s="115">
        <f>SUM(D11,D17)</f>
        <v>921627.99</v>
      </c>
      <c r="E10" s="107">
        <f t="shared" ref="E10:E18" si="0">SUM(F10-D10)</f>
        <v>105191.37</v>
      </c>
      <c r="F10" s="96">
        <f t="shared" ref="F10" si="1">SUM(F11,F17)</f>
        <v>1026819.36</v>
      </c>
      <c r="G10" s="115">
        <f>SUM(G11,G17)</f>
        <v>860595.45</v>
      </c>
      <c r="H10" s="115">
        <f>SUM(H11,H17)</f>
        <v>860595.45</v>
      </c>
    </row>
    <row r="11" spans="1:10" ht="15.75" customHeight="1" x14ac:dyDescent="0.3">
      <c r="A11" s="3">
        <v>6</v>
      </c>
      <c r="B11" s="3"/>
      <c r="C11" s="3" t="s">
        <v>7</v>
      </c>
      <c r="D11" s="75">
        <f t="shared" ref="D11" si="2">SUM(D12:D16)</f>
        <v>914027.99</v>
      </c>
      <c r="E11" s="106">
        <f t="shared" si="0"/>
        <v>102338.62</v>
      </c>
      <c r="F11" s="75">
        <f t="shared" ref="F11:H11" si="3">SUM(F12:F16)</f>
        <v>1016366.61</v>
      </c>
      <c r="G11" s="75">
        <f t="shared" si="3"/>
        <v>860595.45</v>
      </c>
      <c r="H11" s="75">
        <f t="shared" si="3"/>
        <v>860595.45</v>
      </c>
    </row>
    <row r="12" spans="1:10" ht="39.6" x14ac:dyDescent="0.3">
      <c r="A12" s="3"/>
      <c r="B12" s="8">
        <v>63</v>
      </c>
      <c r="C12" s="8" t="s">
        <v>26</v>
      </c>
      <c r="D12" s="78">
        <v>776721.57</v>
      </c>
      <c r="E12" s="106">
        <f t="shared" si="0"/>
        <v>98240.560000000056</v>
      </c>
      <c r="F12" s="78">
        <v>874962.13</v>
      </c>
      <c r="G12" s="78">
        <v>776721.57</v>
      </c>
      <c r="H12" s="78">
        <v>776721.57</v>
      </c>
    </row>
    <row r="13" spans="1:10" x14ac:dyDescent="0.3">
      <c r="A13" s="3"/>
      <c r="B13" s="4">
        <v>64</v>
      </c>
      <c r="C13" s="4" t="s">
        <v>67</v>
      </c>
      <c r="D13" s="78">
        <v>0</v>
      </c>
      <c r="E13" s="106">
        <f t="shared" si="0"/>
        <v>0</v>
      </c>
      <c r="F13" s="78">
        <v>0</v>
      </c>
      <c r="G13" s="78">
        <v>0</v>
      </c>
      <c r="H13" s="78">
        <v>0</v>
      </c>
    </row>
    <row r="14" spans="1:10" ht="39.6" x14ac:dyDescent="0.3">
      <c r="A14" s="3"/>
      <c r="B14" s="8">
        <v>65</v>
      </c>
      <c r="C14" s="28" t="s">
        <v>69</v>
      </c>
      <c r="D14" s="78">
        <v>22200</v>
      </c>
      <c r="E14" s="106">
        <f t="shared" si="0"/>
        <v>-100</v>
      </c>
      <c r="F14" s="78">
        <v>22100</v>
      </c>
      <c r="G14" s="78">
        <v>22200</v>
      </c>
      <c r="H14" s="78">
        <v>22200</v>
      </c>
    </row>
    <row r="15" spans="1:10" ht="39.6" x14ac:dyDescent="0.3">
      <c r="A15" s="4"/>
      <c r="B15" s="4">
        <v>66</v>
      </c>
      <c r="C15" s="28" t="s">
        <v>71</v>
      </c>
      <c r="D15" s="78">
        <v>3600</v>
      </c>
      <c r="E15" s="106">
        <f t="shared" si="0"/>
        <v>1000</v>
      </c>
      <c r="F15" s="78">
        <v>4600</v>
      </c>
      <c r="G15" s="78">
        <v>3600</v>
      </c>
      <c r="H15" s="78">
        <v>3600</v>
      </c>
    </row>
    <row r="16" spans="1:10" ht="39.6" x14ac:dyDescent="0.3">
      <c r="A16" s="4"/>
      <c r="B16" s="4">
        <v>67</v>
      </c>
      <c r="C16" s="8" t="s">
        <v>27</v>
      </c>
      <c r="D16" s="78">
        <v>111506.42</v>
      </c>
      <c r="E16" s="106">
        <f t="shared" si="0"/>
        <v>3198.0599999999977</v>
      </c>
      <c r="F16" s="78">
        <v>114704.48</v>
      </c>
      <c r="G16" s="78">
        <v>58073.88</v>
      </c>
      <c r="H16" s="78">
        <v>58073.88</v>
      </c>
    </row>
    <row r="17" spans="1:8" x14ac:dyDescent="0.3">
      <c r="A17" s="6">
        <v>9</v>
      </c>
      <c r="B17" s="7"/>
      <c r="C17" s="14" t="s">
        <v>136</v>
      </c>
      <c r="D17" s="75">
        <f t="shared" ref="D17" si="4">SUM(D18)</f>
        <v>7600</v>
      </c>
      <c r="E17" s="107">
        <f t="shared" si="0"/>
        <v>2852.75</v>
      </c>
      <c r="F17" s="75">
        <f t="shared" ref="F17" si="5">SUM(F18)</f>
        <v>10452.75</v>
      </c>
      <c r="G17" s="75">
        <f t="shared" ref="G17:H17" si="6">SUM(G18)</f>
        <v>0</v>
      </c>
      <c r="H17" s="75">
        <f t="shared" si="6"/>
        <v>0</v>
      </c>
    </row>
    <row r="18" spans="1:8" x14ac:dyDescent="0.3">
      <c r="A18" s="8"/>
      <c r="B18" s="8">
        <v>92</v>
      </c>
      <c r="C18" s="15" t="s">
        <v>137</v>
      </c>
      <c r="D18" s="78">
        <v>7600</v>
      </c>
      <c r="E18" s="106">
        <f t="shared" si="0"/>
        <v>2852.75</v>
      </c>
      <c r="F18" s="78">
        <v>10452.75</v>
      </c>
      <c r="G18" s="78">
        <v>0</v>
      </c>
      <c r="H18" s="99">
        <v>0</v>
      </c>
    </row>
    <row r="21" spans="1:8" ht="15.6" x14ac:dyDescent="0.3">
      <c r="A21" s="142" t="s">
        <v>38</v>
      </c>
      <c r="B21" s="143"/>
      <c r="C21" s="143"/>
      <c r="D21" s="143"/>
      <c r="E21" s="143"/>
      <c r="F21" s="143"/>
      <c r="G21" s="143"/>
      <c r="H21" s="143"/>
    </row>
    <row r="22" spans="1:8" ht="17.399999999999999" x14ac:dyDescent="0.3">
      <c r="A22" s="1"/>
      <c r="B22" s="1"/>
      <c r="C22" s="1"/>
      <c r="D22" s="1"/>
      <c r="E22" s="1"/>
      <c r="F22" s="1"/>
      <c r="G22" s="2"/>
      <c r="H22" s="2"/>
    </row>
    <row r="23" spans="1:8" ht="26.4" x14ac:dyDescent="0.3">
      <c r="A23" s="12" t="s">
        <v>5</v>
      </c>
      <c r="B23" s="11" t="s">
        <v>6</v>
      </c>
      <c r="C23" s="11" t="s">
        <v>8</v>
      </c>
      <c r="D23" s="105" t="s">
        <v>171</v>
      </c>
      <c r="E23" s="105" t="s">
        <v>166</v>
      </c>
      <c r="F23" s="25" t="s">
        <v>169</v>
      </c>
      <c r="G23" s="12" t="s">
        <v>128</v>
      </c>
      <c r="H23" s="12" t="s">
        <v>172</v>
      </c>
    </row>
    <row r="24" spans="1:8" x14ac:dyDescent="0.3">
      <c r="A24" s="17"/>
      <c r="B24" s="18"/>
      <c r="C24" s="16" t="s">
        <v>1</v>
      </c>
      <c r="D24" s="116">
        <f>SUM(D25,D31,D35)</f>
        <v>921627.99</v>
      </c>
      <c r="E24" s="107">
        <f t="shared" ref="E24:E36" si="7">SUM(F24-D24)</f>
        <v>105191.37</v>
      </c>
      <c r="F24" s="79">
        <f t="shared" ref="F24" si="8">SUM(F25,F31,F35)</f>
        <v>1026819.36</v>
      </c>
      <c r="G24" s="116">
        <f>SUM(G25,G31,G35)</f>
        <v>860595.45000000007</v>
      </c>
      <c r="H24" s="116">
        <f>SUM(H25,H31,H35)</f>
        <v>860595.45000000007</v>
      </c>
    </row>
    <row r="25" spans="1:8" ht="15.75" customHeight="1" x14ac:dyDescent="0.3">
      <c r="A25" s="3">
        <v>3</v>
      </c>
      <c r="B25" s="3"/>
      <c r="C25" s="3" t="s">
        <v>9</v>
      </c>
      <c r="D25" s="75">
        <f t="shared" ref="D25" si="9">SUM(D26:D30)</f>
        <v>888172.99</v>
      </c>
      <c r="E25" s="106">
        <f t="shared" si="7"/>
        <v>29851.25</v>
      </c>
      <c r="F25" s="75">
        <f t="shared" ref="F25:H25" si="10">SUM(F26:F30)</f>
        <v>918024.24</v>
      </c>
      <c r="G25" s="75">
        <f t="shared" si="10"/>
        <v>852540.45000000007</v>
      </c>
      <c r="H25" s="75">
        <f t="shared" si="10"/>
        <v>852540.45000000007</v>
      </c>
    </row>
    <row r="26" spans="1:8" ht="15.75" customHeight="1" x14ac:dyDescent="0.3">
      <c r="A26" s="3"/>
      <c r="B26" s="8">
        <v>31</v>
      </c>
      <c r="C26" s="8" t="s">
        <v>10</v>
      </c>
      <c r="D26" s="75">
        <v>785989.3</v>
      </c>
      <c r="E26" s="106">
        <f t="shared" si="7"/>
        <v>34321.199999999953</v>
      </c>
      <c r="F26" s="75">
        <v>820310.5</v>
      </c>
      <c r="G26" s="75">
        <v>765990.17</v>
      </c>
      <c r="H26" s="75">
        <v>765990.17</v>
      </c>
    </row>
    <row r="27" spans="1:8" x14ac:dyDescent="0.3">
      <c r="A27" s="4"/>
      <c r="B27" s="4">
        <v>32</v>
      </c>
      <c r="C27" s="4" t="s">
        <v>21</v>
      </c>
      <c r="D27" s="75">
        <v>101238.69</v>
      </c>
      <c r="E27" s="106">
        <f t="shared" si="7"/>
        <v>-4129.9499999999971</v>
      </c>
      <c r="F27" s="75">
        <v>97108.74</v>
      </c>
      <c r="G27" s="75">
        <v>85605.28</v>
      </c>
      <c r="H27" s="75">
        <v>85605.28</v>
      </c>
    </row>
    <row r="28" spans="1:8" x14ac:dyDescent="0.3">
      <c r="A28" s="4"/>
      <c r="B28" s="4">
        <v>34</v>
      </c>
      <c r="C28" s="4" t="s">
        <v>74</v>
      </c>
      <c r="D28" s="75">
        <v>540</v>
      </c>
      <c r="E28" s="106">
        <f t="shared" si="7"/>
        <v>-340</v>
      </c>
      <c r="F28" s="75">
        <v>200</v>
      </c>
      <c r="G28" s="75">
        <v>540</v>
      </c>
      <c r="H28" s="75">
        <v>540</v>
      </c>
    </row>
    <row r="29" spans="1:8" ht="39.6" x14ac:dyDescent="0.3">
      <c r="A29" s="4"/>
      <c r="B29" s="4">
        <v>37</v>
      </c>
      <c r="C29" s="28" t="s">
        <v>138</v>
      </c>
      <c r="D29" s="75">
        <v>0</v>
      </c>
      <c r="E29" s="106">
        <f t="shared" si="7"/>
        <v>0</v>
      </c>
      <c r="F29" s="75">
        <v>0</v>
      </c>
      <c r="G29" s="75">
        <v>0</v>
      </c>
      <c r="H29" s="75">
        <v>0</v>
      </c>
    </row>
    <row r="30" spans="1:8" x14ac:dyDescent="0.3">
      <c r="A30" s="4"/>
      <c r="B30" s="4">
        <v>38</v>
      </c>
      <c r="C30" s="4" t="s">
        <v>114</v>
      </c>
      <c r="D30" s="75">
        <v>405</v>
      </c>
      <c r="E30" s="106">
        <f t="shared" si="7"/>
        <v>0</v>
      </c>
      <c r="F30" s="75">
        <v>405</v>
      </c>
      <c r="G30" s="75">
        <v>405</v>
      </c>
      <c r="H30" s="75">
        <v>405</v>
      </c>
    </row>
    <row r="31" spans="1:8" ht="26.4" x14ac:dyDescent="0.3">
      <c r="A31" s="6">
        <v>4</v>
      </c>
      <c r="B31" s="7"/>
      <c r="C31" s="14" t="s">
        <v>11</v>
      </c>
      <c r="D31" s="75">
        <f t="shared" ref="D31" si="11">SUM(D32:D34)</f>
        <v>33455</v>
      </c>
      <c r="E31" s="107">
        <f t="shared" si="7"/>
        <v>7154.82</v>
      </c>
      <c r="F31" s="75">
        <f t="shared" ref="F31:H31" si="12">SUM(F32:F34)</f>
        <v>40609.82</v>
      </c>
      <c r="G31" s="75">
        <f t="shared" si="12"/>
        <v>8055</v>
      </c>
      <c r="H31" s="75">
        <f t="shared" si="12"/>
        <v>8055</v>
      </c>
    </row>
    <row r="32" spans="1:8" ht="39.6" x14ac:dyDescent="0.3">
      <c r="A32" s="6"/>
      <c r="B32" s="8">
        <v>41</v>
      </c>
      <c r="C32" s="15" t="s">
        <v>12</v>
      </c>
      <c r="D32" s="78">
        <v>25000</v>
      </c>
      <c r="E32" s="106">
        <f t="shared" si="7"/>
        <v>5000</v>
      </c>
      <c r="F32" s="78">
        <v>30000</v>
      </c>
      <c r="G32" s="78">
        <v>0</v>
      </c>
      <c r="H32" s="78">
        <v>0</v>
      </c>
    </row>
    <row r="33" spans="1:8" ht="39.6" x14ac:dyDescent="0.3">
      <c r="A33" s="8"/>
      <c r="B33" s="8">
        <v>42</v>
      </c>
      <c r="C33" s="29" t="s">
        <v>28</v>
      </c>
      <c r="D33" s="78">
        <v>8455</v>
      </c>
      <c r="E33" s="106">
        <f t="shared" si="7"/>
        <v>2154.8199999999997</v>
      </c>
      <c r="F33" s="78">
        <v>10609.82</v>
      </c>
      <c r="G33" s="78">
        <v>8055</v>
      </c>
      <c r="H33" s="78">
        <v>8055</v>
      </c>
    </row>
    <row r="34" spans="1:8" ht="26.4" x14ac:dyDescent="0.3">
      <c r="A34" s="8"/>
      <c r="B34" s="8">
        <v>45</v>
      </c>
      <c r="C34" s="29" t="s">
        <v>139</v>
      </c>
      <c r="D34" s="78">
        <v>0</v>
      </c>
      <c r="E34" s="106">
        <f t="shared" si="7"/>
        <v>0</v>
      </c>
      <c r="F34" s="78">
        <v>0</v>
      </c>
      <c r="G34" s="78">
        <v>0</v>
      </c>
      <c r="H34" s="78">
        <v>0</v>
      </c>
    </row>
    <row r="35" spans="1:8" s="39" customFormat="1" x14ac:dyDescent="0.3">
      <c r="A35" s="3">
        <v>9</v>
      </c>
      <c r="B35" s="3"/>
      <c r="C35" s="94" t="s">
        <v>136</v>
      </c>
      <c r="D35" s="77">
        <f t="shared" ref="D35" si="13">SUM(D36)</f>
        <v>0</v>
      </c>
      <c r="E35" s="107">
        <f t="shared" si="7"/>
        <v>68185.3</v>
      </c>
      <c r="F35" s="77">
        <f t="shared" ref="F35" si="14">SUM(F36)</f>
        <v>68185.3</v>
      </c>
      <c r="G35" s="77">
        <f t="shared" ref="G35:H35" si="15">SUM(G36)</f>
        <v>0</v>
      </c>
      <c r="H35" s="77">
        <f t="shared" si="15"/>
        <v>0</v>
      </c>
    </row>
    <row r="36" spans="1:8" x14ac:dyDescent="0.3">
      <c r="A36" s="8"/>
      <c r="B36" s="8">
        <v>92</v>
      </c>
      <c r="C36" s="29" t="s">
        <v>137</v>
      </c>
      <c r="D36" s="78">
        <v>0</v>
      </c>
      <c r="E36" s="106">
        <f t="shared" si="7"/>
        <v>68185.3</v>
      </c>
      <c r="F36" s="78">
        <v>68185.3</v>
      </c>
      <c r="G36" s="78">
        <v>0</v>
      </c>
      <c r="H36" s="78">
        <v>0</v>
      </c>
    </row>
    <row r="39" spans="1:8" x14ac:dyDescent="0.3">
      <c r="A39" s="130" t="s">
        <v>191</v>
      </c>
      <c r="B39" s="130"/>
      <c r="C39" s="130"/>
      <c r="G39" s="22" t="s">
        <v>63</v>
      </c>
    </row>
    <row r="40" spans="1:8" x14ac:dyDescent="0.3">
      <c r="A40" s="108" t="s">
        <v>197</v>
      </c>
      <c r="B40" s="109"/>
      <c r="C40" s="109"/>
      <c r="G40" s="22" t="s">
        <v>64</v>
      </c>
    </row>
    <row r="41" spans="1:8" x14ac:dyDescent="0.3">
      <c r="A41" s="130" t="s">
        <v>203</v>
      </c>
      <c r="B41" s="130"/>
      <c r="C41" s="130"/>
    </row>
  </sheetData>
  <mergeCells count="7">
    <mergeCell ref="A39:C39"/>
    <mergeCell ref="A41:C41"/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workbookViewId="0">
      <selection sqref="A1:F1"/>
    </sheetView>
  </sheetViews>
  <sheetFormatPr defaultRowHeight="14.4" x14ac:dyDescent="0.3"/>
  <cols>
    <col min="1" max="1" width="25.33203125" customWidth="1"/>
    <col min="2" max="3" width="25.33203125" style="95" customWidth="1"/>
    <col min="4" max="4" width="25.33203125" style="30" customWidth="1"/>
    <col min="5" max="6" width="25.33203125" style="95" customWidth="1"/>
  </cols>
  <sheetData>
    <row r="1" spans="1:10" ht="42" customHeight="1" x14ac:dyDescent="0.3">
      <c r="A1" s="133" t="s">
        <v>167</v>
      </c>
      <c r="B1" s="133"/>
      <c r="C1" s="133"/>
      <c r="D1" s="133"/>
      <c r="E1" s="133"/>
      <c r="F1" s="133"/>
      <c r="G1" s="41"/>
      <c r="H1" s="41"/>
      <c r="I1" s="41"/>
      <c r="J1" s="41"/>
    </row>
    <row r="2" spans="1:10" ht="18" customHeight="1" x14ac:dyDescent="0.3">
      <c r="A2" s="13"/>
      <c r="B2" s="13"/>
      <c r="C2" s="13"/>
      <c r="D2" s="110"/>
      <c r="E2" s="13"/>
      <c r="F2" s="13"/>
    </row>
    <row r="3" spans="1:10" ht="15.75" customHeight="1" x14ac:dyDescent="0.3">
      <c r="A3" s="142" t="s">
        <v>18</v>
      </c>
      <c r="B3" s="142"/>
      <c r="C3" s="142"/>
      <c r="D3" s="142"/>
      <c r="E3" s="142"/>
      <c r="F3" s="142"/>
    </row>
    <row r="4" spans="1:10" ht="17.399999999999999" x14ac:dyDescent="0.3">
      <c r="B4" s="13"/>
      <c r="C4" s="13"/>
      <c r="D4" s="110"/>
      <c r="E4" s="2"/>
      <c r="F4" s="2"/>
    </row>
    <row r="5" spans="1:10" ht="18" customHeight="1" x14ac:dyDescent="0.3">
      <c r="A5" s="142" t="s">
        <v>4</v>
      </c>
      <c r="B5" s="142"/>
      <c r="C5" s="142"/>
      <c r="D5" s="142"/>
      <c r="E5" s="142"/>
      <c r="F5" s="142"/>
    </row>
    <row r="6" spans="1:10" ht="17.399999999999999" x14ac:dyDescent="0.3">
      <c r="A6" s="13"/>
      <c r="B6" s="13"/>
      <c r="C6" s="13"/>
      <c r="D6" s="110"/>
      <c r="E6" s="2"/>
      <c r="F6" s="2"/>
    </row>
    <row r="7" spans="1:10" ht="15.75" customHeight="1" x14ac:dyDescent="0.3">
      <c r="A7" s="142" t="s">
        <v>39</v>
      </c>
      <c r="B7" s="142"/>
      <c r="C7" s="142"/>
      <c r="D7" s="142"/>
      <c r="E7" s="142"/>
      <c r="F7" s="142"/>
    </row>
    <row r="8" spans="1:10" ht="17.399999999999999" x14ac:dyDescent="0.3">
      <c r="A8" s="13"/>
      <c r="B8" s="13"/>
      <c r="C8" s="13"/>
      <c r="D8" s="110"/>
      <c r="E8" s="2"/>
      <c r="F8" s="2"/>
    </row>
    <row r="9" spans="1:10" ht="26.4" x14ac:dyDescent="0.3">
      <c r="A9" s="12" t="s">
        <v>41</v>
      </c>
      <c r="B9" s="105" t="s">
        <v>171</v>
      </c>
      <c r="C9" s="105" t="s">
        <v>166</v>
      </c>
      <c r="D9" s="25" t="s">
        <v>169</v>
      </c>
      <c r="E9" s="12" t="s">
        <v>128</v>
      </c>
      <c r="F9" s="12" t="s">
        <v>172</v>
      </c>
    </row>
    <row r="10" spans="1:10" x14ac:dyDescent="0.3">
      <c r="A10" s="19" t="s">
        <v>0</v>
      </c>
      <c r="B10" s="96">
        <f>SUM(B11,B14,B16,B21,B29)</f>
        <v>921627.99000000011</v>
      </c>
      <c r="C10" s="107">
        <f t="shared" ref="C10:C30" si="0">SUM(D10-B10)</f>
        <v>105191.36999999988</v>
      </c>
      <c r="D10" s="96">
        <f>SUM(D11,D14,D16,D21,D29)</f>
        <v>1026819.36</v>
      </c>
      <c r="E10" s="96">
        <f>SUM(E11,E14,E16,E21,E29)</f>
        <v>860595.45000000007</v>
      </c>
      <c r="F10" s="96">
        <f>SUM(F11,F14,F16,F21,F29)</f>
        <v>860595.45000000007</v>
      </c>
    </row>
    <row r="11" spans="1:10" x14ac:dyDescent="0.3">
      <c r="A11" s="14" t="s">
        <v>44</v>
      </c>
      <c r="B11" s="97">
        <f>SUM(B12:B13)</f>
        <v>27931.79</v>
      </c>
      <c r="C11" s="107">
        <f t="shared" si="0"/>
        <v>-1576.9099999999999</v>
      </c>
      <c r="D11" s="97">
        <f t="shared" ref="D11:F11" si="1">SUM(D12:D13)</f>
        <v>26354.880000000001</v>
      </c>
      <c r="E11" s="97">
        <f t="shared" si="1"/>
        <v>4499.25</v>
      </c>
      <c r="F11" s="97">
        <f t="shared" si="1"/>
        <v>4499.25</v>
      </c>
    </row>
    <row r="12" spans="1:10" ht="26.4" x14ac:dyDescent="0.3">
      <c r="A12" s="27" t="s">
        <v>112</v>
      </c>
      <c r="B12" s="78">
        <v>27931.79</v>
      </c>
      <c r="C12" s="106">
        <f t="shared" ref="C12" si="2">SUM(D12-B12)</f>
        <v>-3238.5400000000009</v>
      </c>
      <c r="D12" s="78">
        <v>24693.25</v>
      </c>
      <c r="E12" s="78">
        <v>4499.25</v>
      </c>
      <c r="F12" s="78">
        <v>4499.25</v>
      </c>
    </row>
    <row r="13" spans="1:10" ht="26.4" x14ac:dyDescent="0.3">
      <c r="A13" s="27" t="s">
        <v>192</v>
      </c>
      <c r="B13" s="78">
        <v>0</v>
      </c>
      <c r="C13" s="106">
        <f t="shared" si="0"/>
        <v>1661.63</v>
      </c>
      <c r="D13" s="78">
        <v>1661.63</v>
      </c>
      <c r="E13" s="78">
        <v>0</v>
      </c>
      <c r="F13" s="78">
        <v>0</v>
      </c>
    </row>
    <row r="14" spans="1:10" s="39" customFormat="1" x14ac:dyDescent="0.3">
      <c r="A14" s="14" t="s">
        <v>46</v>
      </c>
      <c r="B14" s="77">
        <f t="shared" ref="B14:F14" si="3">SUM(B15)</f>
        <v>1900</v>
      </c>
      <c r="C14" s="107">
        <f t="shared" si="0"/>
        <v>1187.6100000000001</v>
      </c>
      <c r="D14" s="77">
        <f t="shared" si="3"/>
        <v>3087.61</v>
      </c>
      <c r="E14" s="77">
        <f t="shared" si="3"/>
        <v>1700</v>
      </c>
      <c r="F14" s="77">
        <f t="shared" si="3"/>
        <v>1700</v>
      </c>
    </row>
    <row r="15" spans="1:10" ht="26.4" x14ac:dyDescent="0.3">
      <c r="A15" s="10" t="s">
        <v>173</v>
      </c>
      <c r="B15" s="78">
        <v>1900</v>
      </c>
      <c r="C15" s="106">
        <f t="shared" si="0"/>
        <v>1187.6100000000001</v>
      </c>
      <c r="D15" s="78">
        <v>3087.61</v>
      </c>
      <c r="E15" s="78">
        <v>1700</v>
      </c>
      <c r="F15" s="78">
        <v>1700</v>
      </c>
    </row>
    <row r="16" spans="1:10" s="39" customFormat="1" ht="26.4" x14ac:dyDescent="0.3">
      <c r="A16" s="3" t="s">
        <v>43</v>
      </c>
      <c r="B16" s="76">
        <f t="shared" ref="B16" si="4">SUM(B17:B20)</f>
        <v>113174.63</v>
      </c>
      <c r="C16" s="107">
        <f t="shared" si="0"/>
        <v>5509.7900000000081</v>
      </c>
      <c r="D16" s="76">
        <f t="shared" ref="D16:F16" si="5">SUM(D17:D20)</f>
        <v>118684.42000000001</v>
      </c>
      <c r="E16" s="76">
        <f t="shared" si="5"/>
        <v>75774.63</v>
      </c>
      <c r="F16" s="76">
        <f t="shared" si="5"/>
        <v>75774.63</v>
      </c>
    </row>
    <row r="17" spans="1:6" ht="26.4" x14ac:dyDescent="0.3">
      <c r="A17" s="10" t="s">
        <v>174</v>
      </c>
      <c r="B17" s="75">
        <v>29600</v>
      </c>
      <c r="C17" s="106">
        <f t="shared" si="0"/>
        <v>734.81999999999971</v>
      </c>
      <c r="D17" s="75">
        <v>30334.82</v>
      </c>
      <c r="E17" s="75">
        <v>22200</v>
      </c>
      <c r="F17" s="75">
        <v>22200</v>
      </c>
    </row>
    <row r="18" spans="1:6" ht="26.4" x14ac:dyDescent="0.3">
      <c r="A18" s="10" t="s">
        <v>113</v>
      </c>
      <c r="B18" s="75">
        <v>58574.63</v>
      </c>
      <c r="C18" s="106">
        <f t="shared" si="0"/>
        <v>-3752.0699999999997</v>
      </c>
      <c r="D18" s="75">
        <v>54822.559999999998</v>
      </c>
      <c r="E18" s="75">
        <v>53574.63</v>
      </c>
      <c r="F18" s="75">
        <v>53574.63</v>
      </c>
    </row>
    <row r="19" spans="1:6" ht="39.6" x14ac:dyDescent="0.3">
      <c r="A19" s="10" t="s">
        <v>129</v>
      </c>
      <c r="B19" s="75">
        <v>0</v>
      </c>
      <c r="C19" s="106">
        <f t="shared" si="0"/>
        <v>850</v>
      </c>
      <c r="D19" s="75">
        <v>850</v>
      </c>
      <c r="E19" s="75">
        <v>0</v>
      </c>
      <c r="F19" s="75">
        <v>0</v>
      </c>
    </row>
    <row r="20" spans="1:6" ht="39.6" x14ac:dyDescent="0.3">
      <c r="A20" s="10" t="s">
        <v>120</v>
      </c>
      <c r="B20" s="75">
        <v>25000</v>
      </c>
      <c r="C20" s="106">
        <f t="shared" si="0"/>
        <v>7677.0400000000009</v>
      </c>
      <c r="D20" s="75">
        <v>32677.040000000001</v>
      </c>
      <c r="E20" s="75">
        <v>0</v>
      </c>
      <c r="F20" s="75">
        <v>0</v>
      </c>
    </row>
    <row r="21" spans="1:6" s="39" customFormat="1" x14ac:dyDescent="0.3">
      <c r="A21" s="19" t="s">
        <v>42</v>
      </c>
      <c r="B21" s="76">
        <f>SUM(B22:B28)</f>
        <v>776721.57000000007</v>
      </c>
      <c r="C21" s="107">
        <f t="shared" si="0"/>
        <v>99570.879999999888</v>
      </c>
      <c r="D21" s="76">
        <f t="shared" ref="D21:F21" si="6">SUM(D22:D28)</f>
        <v>876292.45</v>
      </c>
      <c r="E21" s="76">
        <f t="shared" si="6"/>
        <v>776721.57000000007</v>
      </c>
      <c r="F21" s="76">
        <f t="shared" si="6"/>
        <v>776721.57000000007</v>
      </c>
    </row>
    <row r="22" spans="1:6" s="39" customFormat="1" ht="52.8" x14ac:dyDescent="0.3">
      <c r="A22" s="27" t="s">
        <v>175</v>
      </c>
      <c r="B22" s="75">
        <v>405</v>
      </c>
      <c r="C22" s="107"/>
      <c r="D22" s="75">
        <v>405</v>
      </c>
      <c r="E22" s="75">
        <v>405</v>
      </c>
      <c r="F22" s="75">
        <v>405</v>
      </c>
    </row>
    <row r="23" spans="1:6" s="39" customFormat="1" ht="39.6" x14ac:dyDescent="0.3">
      <c r="A23" s="10" t="s">
        <v>176</v>
      </c>
      <c r="B23" s="75">
        <v>645</v>
      </c>
      <c r="C23" s="107"/>
      <c r="D23" s="75">
        <v>975.32</v>
      </c>
      <c r="E23" s="75">
        <v>645</v>
      </c>
      <c r="F23" s="75">
        <v>645</v>
      </c>
    </row>
    <row r="24" spans="1:6" s="39" customFormat="1" ht="39.6" x14ac:dyDescent="0.3">
      <c r="A24" s="27" t="s">
        <v>181</v>
      </c>
      <c r="B24" s="75">
        <v>772913.17</v>
      </c>
      <c r="C24" s="107"/>
      <c r="D24" s="75">
        <v>871312.13</v>
      </c>
      <c r="E24" s="75">
        <v>772913.17</v>
      </c>
      <c r="F24" s="75">
        <v>772913.17</v>
      </c>
    </row>
    <row r="25" spans="1:6" ht="26.4" x14ac:dyDescent="0.3">
      <c r="A25" s="27" t="s">
        <v>140</v>
      </c>
      <c r="B25" s="75">
        <v>0</v>
      </c>
      <c r="C25" s="106">
        <f t="shared" si="0"/>
        <v>500</v>
      </c>
      <c r="D25" s="75">
        <v>500</v>
      </c>
      <c r="E25" s="75">
        <v>0</v>
      </c>
      <c r="F25" s="75">
        <v>0</v>
      </c>
    </row>
    <row r="26" spans="1:6" ht="26.4" x14ac:dyDescent="0.3">
      <c r="A26" s="27" t="s">
        <v>177</v>
      </c>
      <c r="B26" s="75">
        <v>0</v>
      </c>
      <c r="C26" s="106"/>
      <c r="D26" s="75">
        <v>500</v>
      </c>
      <c r="E26" s="75">
        <v>0</v>
      </c>
      <c r="F26" s="75">
        <v>0</v>
      </c>
    </row>
    <row r="27" spans="1:6" ht="26.4" x14ac:dyDescent="0.3">
      <c r="A27" s="10" t="s">
        <v>178</v>
      </c>
      <c r="B27" s="98">
        <v>2654</v>
      </c>
      <c r="C27" s="106">
        <f t="shared" si="0"/>
        <v>-54</v>
      </c>
      <c r="D27" s="98">
        <v>2600</v>
      </c>
      <c r="E27" s="98">
        <v>2654</v>
      </c>
      <c r="F27" s="98">
        <v>2654</v>
      </c>
    </row>
    <row r="28" spans="1:6" ht="26.4" x14ac:dyDescent="0.3">
      <c r="A28" s="10" t="s">
        <v>179</v>
      </c>
      <c r="B28" s="98">
        <v>104.4</v>
      </c>
      <c r="C28" s="106">
        <f t="shared" si="0"/>
        <v>-104.4</v>
      </c>
      <c r="D28" s="99">
        <v>0</v>
      </c>
      <c r="E28" s="98">
        <v>104.4</v>
      </c>
      <c r="F28" s="98">
        <v>104.4</v>
      </c>
    </row>
    <row r="29" spans="1:6" s="39" customFormat="1" x14ac:dyDescent="0.3">
      <c r="A29" s="19" t="s">
        <v>121</v>
      </c>
      <c r="B29" s="76">
        <f t="shared" ref="B29:F29" si="7">SUM(B30)</f>
        <v>1900</v>
      </c>
      <c r="C29" s="107">
        <f t="shared" si="0"/>
        <v>500</v>
      </c>
      <c r="D29" s="76">
        <f t="shared" si="7"/>
        <v>2400</v>
      </c>
      <c r="E29" s="76">
        <f t="shared" si="7"/>
        <v>1900</v>
      </c>
      <c r="F29" s="76">
        <f t="shared" si="7"/>
        <v>1900</v>
      </c>
    </row>
    <row r="30" spans="1:6" ht="26.4" x14ac:dyDescent="0.3">
      <c r="A30" s="10" t="s">
        <v>180</v>
      </c>
      <c r="B30" s="75">
        <v>1900</v>
      </c>
      <c r="C30" s="106">
        <f t="shared" si="0"/>
        <v>500</v>
      </c>
      <c r="D30" s="75">
        <v>2400</v>
      </c>
      <c r="E30" s="75">
        <v>1900</v>
      </c>
      <c r="F30" s="75">
        <v>1900</v>
      </c>
    </row>
    <row r="33" spans="1:6" ht="15.75" customHeight="1" x14ac:dyDescent="0.3">
      <c r="A33" s="142" t="s">
        <v>40</v>
      </c>
      <c r="B33" s="142"/>
      <c r="C33" s="142"/>
      <c r="D33" s="142"/>
      <c r="E33" s="142"/>
      <c r="F33" s="142"/>
    </row>
    <row r="34" spans="1:6" ht="17.399999999999999" x14ac:dyDescent="0.3">
      <c r="A34" s="13"/>
      <c r="B34" s="13"/>
      <c r="C34" s="13"/>
      <c r="D34" s="110"/>
      <c r="E34" s="2"/>
      <c r="F34" s="2"/>
    </row>
    <row r="35" spans="1:6" ht="26.4" x14ac:dyDescent="0.3">
      <c r="A35" s="12" t="s">
        <v>41</v>
      </c>
      <c r="B35" s="105" t="s">
        <v>171</v>
      </c>
      <c r="C35" s="105" t="s">
        <v>166</v>
      </c>
      <c r="D35" s="25" t="s">
        <v>169</v>
      </c>
      <c r="E35" s="12" t="s">
        <v>128</v>
      </c>
      <c r="F35" s="12" t="s">
        <v>172</v>
      </c>
    </row>
    <row r="36" spans="1:6" x14ac:dyDescent="0.3">
      <c r="A36" s="19" t="s">
        <v>1</v>
      </c>
      <c r="B36" s="96">
        <f>SUM(B37,B40,B42,B47,B55)</f>
        <v>921627.99000000011</v>
      </c>
      <c r="C36" s="107">
        <f t="shared" ref="C36:C56" si="8">SUM(D36-B36)</f>
        <v>105191.36999999988</v>
      </c>
      <c r="D36" s="96">
        <f>SUM(D37,D40,D42,D47,D55)</f>
        <v>1026819.36</v>
      </c>
      <c r="E36" s="96">
        <f>SUM(E37,E40,E42,E47,E55)</f>
        <v>860595.45000000007</v>
      </c>
      <c r="F36" s="96">
        <f>SUM(F37,F40,F42,F47,F55)</f>
        <v>860595.45000000007</v>
      </c>
    </row>
    <row r="37" spans="1:6" x14ac:dyDescent="0.3">
      <c r="A37" s="14" t="s">
        <v>44</v>
      </c>
      <c r="B37" s="97">
        <f>SUM(B38:B39)</f>
        <v>27931.79</v>
      </c>
      <c r="C37" s="107">
        <f t="shared" si="8"/>
        <v>-1576.9099999999999</v>
      </c>
      <c r="D37" s="97">
        <f t="shared" ref="D37" si="9">SUM(D38:D39)</f>
        <v>26354.880000000001</v>
      </c>
      <c r="E37" s="97">
        <f t="shared" ref="E37:F37" si="10">SUM(E38:E39)</f>
        <v>4499.25</v>
      </c>
      <c r="F37" s="97">
        <f t="shared" si="10"/>
        <v>4499.25</v>
      </c>
    </row>
    <row r="38" spans="1:6" ht="26.4" x14ac:dyDescent="0.3">
      <c r="A38" s="27" t="s">
        <v>112</v>
      </c>
      <c r="B38" s="78">
        <v>27931.79</v>
      </c>
      <c r="C38" s="106">
        <f t="shared" si="8"/>
        <v>-3238.5400000000009</v>
      </c>
      <c r="D38" s="78">
        <v>24693.25</v>
      </c>
      <c r="E38" s="78">
        <v>4499.25</v>
      </c>
      <c r="F38" s="78">
        <v>4499.25</v>
      </c>
    </row>
    <row r="39" spans="1:6" ht="26.4" x14ac:dyDescent="0.3">
      <c r="A39" s="27" t="s">
        <v>192</v>
      </c>
      <c r="B39" s="78">
        <v>0</v>
      </c>
      <c r="C39" s="106">
        <f t="shared" ref="C39" si="11">SUM(D39-B39)</f>
        <v>1661.63</v>
      </c>
      <c r="D39" s="78">
        <v>1661.63</v>
      </c>
      <c r="E39" s="78">
        <v>0</v>
      </c>
      <c r="F39" s="78">
        <v>0</v>
      </c>
    </row>
    <row r="40" spans="1:6" x14ac:dyDescent="0.3">
      <c r="A40" s="14" t="s">
        <v>46</v>
      </c>
      <c r="B40" s="77">
        <f t="shared" ref="B40" si="12">SUM(B41)</f>
        <v>1900</v>
      </c>
      <c r="C40" s="107">
        <f t="shared" si="8"/>
        <v>1187.6100000000001</v>
      </c>
      <c r="D40" s="77">
        <f t="shared" ref="D40" si="13">SUM(D41)</f>
        <v>3087.61</v>
      </c>
      <c r="E40" s="77">
        <f t="shared" ref="E40" si="14">SUM(E41)</f>
        <v>1700</v>
      </c>
      <c r="F40" s="77">
        <f t="shared" ref="F40" si="15">SUM(F41)</f>
        <v>1700</v>
      </c>
    </row>
    <row r="41" spans="1:6" ht="26.4" x14ac:dyDescent="0.3">
      <c r="A41" s="10" t="s">
        <v>173</v>
      </c>
      <c r="B41" s="78">
        <v>1900</v>
      </c>
      <c r="C41" s="106">
        <f t="shared" si="8"/>
        <v>1187.6100000000001</v>
      </c>
      <c r="D41" s="78">
        <v>3087.61</v>
      </c>
      <c r="E41" s="78">
        <v>1700</v>
      </c>
      <c r="F41" s="78">
        <v>1700</v>
      </c>
    </row>
    <row r="42" spans="1:6" ht="26.4" x14ac:dyDescent="0.3">
      <c r="A42" s="3" t="s">
        <v>43</v>
      </c>
      <c r="B42" s="76">
        <f t="shared" ref="B42" si="16">SUM(B43:B46)</f>
        <v>113174.63</v>
      </c>
      <c r="C42" s="107">
        <f t="shared" si="8"/>
        <v>5509.7900000000081</v>
      </c>
      <c r="D42" s="76">
        <f t="shared" ref="D42" si="17">SUM(D43:D46)</f>
        <v>118684.42000000001</v>
      </c>
      <c r="E42" s="76">
        <f t="shared" ref="E42:F42" si="18">SUM(E43:E46)</f>
        <v>75774.63</v>
      </c>
      <c r="F42" s="76">
        <f t="shared" si="18"/>
        <v>75774.63</v>
      </c>
    </row>
    <row r="43" spans="1:6" ht="26.4" x14ac:dyDescent="0.3">
      <c r="A43" s="10" t="s">
        <v>174</v>
      </c>
      <c r="B43" s="75">
        <v>29600</v>
      </c>
      <c r="C43" s="106">
        <f t="shared" si="8"/>
        <v>734.81999999999971</v>
      </c>
      <c r="D43" s="75">
        <v>30334.82</v>
      </c>
      <c r="E43" s="75">
        <v>22200</v>
      </c>
      <c r="F43" s="75">
        <v>22200</v>
      </c>
    </row>
    <row r="44" spans="1:6" ht="26.4" x14ac:dyDescent="0.3">
      <c r="A44" s="10" t="s">
        <v>113</v>
      </c>
      <c r="B44" s="75">
        <v>58574.63</v>
      </c>
      <c r="C44" s="106">
        <f t="shared" si="8"/>
        <v>-3752.0699999999997</v>
      </c>
      <c r="D44" s="75">
        <v>54822.559999999998</v>
      </c>
      <c r="E44" s="75">
        <v>53574.63</v>
      </c>
      <c r="F44" s="75">
        <v>53574.63</v>
      </c>
    </row>
    <row r="45" spans="1:6" ht="39.6" x14ac:dyDescent="0.3">
      <c r="A45" s="10" t="s">
        <v>129</v>
      </c>
      <c r="B45" s="75">
        <v>0</v>
      </c>
      <c r="C45" s="106">
        <f t="shared" si="8"/>
        <v>850</v>
      </c>
      <c r="D45" s="75">
        <v>850</v>
      </c>
      <c r="E45" s="75">
        <v>0</v>
      </c>
      <c r="F45" s="75">
        <v>0</v>
      </c>
    </row>
    <row r="46" spans="1:6" ht="39.6" x14ac:dyDescent="0.3">
      <c r="A46" s="10" t="s">
        <v>120</v>
      </c>
      <c r="B46" s="75">
        <v>25000</v>
      </c>
      <c r="C46" s="106">
        <f t="shared" si="8"/>
        <v>7677.0400000000009</v>
      </c>
      <c r="D46" s="75">
        <v>32677.040000000001</v>
      </c>
      <c r="E46" s="75">
        <v>0</v>
      </c>
      <c r="F46" s="75">
        <v>0</v>
      </c>
    </row>
    <row r="47" spans="1:6" x14ac:dyDescent="0.3">
      <c r="A47" s="19" t="s">
        <v>42</v>
      </c>
      <c r="B47" s="76">
        <f>SUM(B48:B54)</f>
        <v>776721.57000000007</v>
      </c>
      <c r="C47" s="107">
        <f t="shared" si="8"/>
        <v>99570.879999999888</v>
      </c>
      <c r="D47" s="76">
        <f t="shared" ref="D47" si="19">SUM(D48:D54)</f>
        <v>876292.45</v>
      </c>
      <c r="E47" s="76">
        <f>SUM(E48:E54)</f>
        <v>776721.57000000007</v>
      </c>
      <c r="F47" s="76">
        <f>SUM(F48:F54)</f>
        <v>776721.57000000007</v>
      </c>
    </row>
    <row r="48" spans="1:6" ht="52.8" x14ac:dyDescent="0.3">
      <c r="A48" s="27" t="s">
        <v>175</v>
      </c>
      <c r="B48" s="75">
        <v>405</v>
      </c>
      <c r="C48" s="106">
        <f t="shared" si="8"/>
        <v>0</v>
      </c>
      <c r="D48" s="75">
        <v>405</v>
      </c>
      <c r="E48" s="75">
        <v>405</v>
      </c>
      <c r="F48" s="75">
        <v>405</v>
      </c>
    </row>
    <row r="49" spans="1:6" ht="39.6" x14ac:dyDescent="0.3">
      <c r="A49" s="10" t="s">
        <v>176</v>
      </c>
      <c r="B49" s="75">
        <v>645</v>
      </c>
      <c r="C49" s="106">
        <f t="shared" si="8"/>
        <v>330.32000000000005</v>
      </c>
      <c r="D49" s="75">
        <v>975.32</v>
      </c>
      <c r="E49" s="75">
        <v>645</v>
      </c>
      <c r="F49" s="75">
        <v>645</v>
      </c>
    </row>
    <row r="50" spans="1:6" ht="39.6" x14ac:dyDescent="0.3">
      <c r="A50" s="27" t="s">
        <v>181</v>
      </c>
      <c r="B50" s="75">
        <v>772913.17</v>
      </c>
      <c r="C50" s="106">
        <f t="shared" si="8"/>
        <v>98398.959999999963</v>
      </c>
      <c r="D50" s="75">
        <v>871312.13</v>
      </c>
      <c r="E50" s="75">
        <v>772913.17</v>
      </c>
      <c r="F50" s="75">
        <v>772913.17</v>
      </c>
    </row>
    <row r="51" spans="1:6" ht="26.4" x14ac:dyDescent="0.3">
      <c r="A51" s="27" t="s">
        <v>140</v>
      </c>
      <c r="B51" s="98">
        <v>0</v>
      </c>
      <c r="C51" s="106">
        <f t="shared" si="8"/>
        <v>500</v>
      </c>
      <c r="D51" s="75">
        <v>500</v>
      </c>
      <c r="E51" s="98">
        <v>0</v>
      </c>
      <c r="F51" s="98">
        <v>0</v>
      </c>
    </row>
    <row r="52" spans="1:6" ht="26.4" x14ac:dyDescent="0.3">
      <c r="A52" s="27" t="s">
        <v>177</v>
      </c>
      <c r="B52" s="99">
        <v>0</v>
      </c>
      <c r="C52" s="106">
        <f t="shared" si="8"/>
        <v>500</v>
      </c>
      <c r="D52" s="75">
        <v>500</v>
      </c>
      <c r="E52" s="99">
        <v>0</v>
      </c>
      <c r="F52" s="99">
        <v>0</v>
      </c>
    </row>
    <row r="53" spans="1:6" ht="26.4" x14ac:dyDescent="0.3">
      <c r="A53" s="10" t="s">
        <v>178</v>
      </c>
      <c r="B53" s="98">
        <v>2654</v>
      </c>
      <c r="C53" s="106">
        <f t="shared" si="8"/>
        <v>-54</v>
      </c>
      <c r="D53" s="98">
        <v>2600</v>
      </c>
      <c r="E53" s="98">
        <v>2654</v>
      </c>
      <c r="F53" s="98">
        <v>2654</v>
      </c>
    </row>
    <row r="54" spans="1:6" ht="26.4" x14ac:dyDescent="0.3">
      <c r="A54" s="10" t="s">
        <v>179</v>
      </c>
      <c r="B54" s="98">
        <v>104.4</v>
      </c>
      <c r="C54" s="106">
        <f t="shared" si="8"/>
        <v>-104.4</v>
      </c>
      <c r="D54" s="99">
        <v>0</v>
      </c>
      <c r="E54" s="98">
        <v>104.4</v>
      </c>
      <c r="F54" s="98">
        <v>104.4</v>
      </c>
    </row>
    <row r="55" spans="1:6" x14ac:dyDescent="0.3">
      <c r="A55" s="19" t="s">
        <v>121</v>
      </c>
      <c r="B55" s="76">
        <f t="shared" ref="B55" si="20">SUM(B56)</f>
        <v>1900</v>
      </c>
      <c r="C55" s="107">
        <f t="shared" si="8"/>
        <v>500</v>
      </c>
      <c r="D55" s="76">
        <f t="shared" ref="D55" si="21">SUM(D56)</f>
        <v>2400</v>
      </c>
      <c r="E55" s="76">
        <f t="shared" ref="E55" si="22">SUM(E56)</f>
        <v>1900</v>
      </c>
      <c r="F55" s="76">
        <f t="shared" ref="F55" si="23">SUM(F56)</f>
        <v>1900</v>
      </c>
    </row>
    <row r="56" spans="1:6" ht="26.4" x14ac:dyDescent="0.3">
      <c r="A56" s="10" t="s">
        <v>180</v>
      </c>
      <c r="B56" s="75">
        <v>1900</v>
      </c>
      <c r="C56" s="106">
        <f t="shared" si="8"/>
        <v>500</v>
      </c>
      <c r="D56" s="75">
        <v>2400</v>
      </c>
      <c r="E56" s="75">
        <v>1900</v>
      </c>
      <c r="F56" s="75">
        <v>1900</v>
      </c>
    </row>
    <row r="57" spans="1:6" x14ac:dyDescent="0.3">
      <c r="B57" s="74"/>
    </row>
    <row r="59" spans="1:6" x14ac:dyDescent="0.3">
      <c r="A59" s="130" t="s">
        <v>191</v>
      </c>
      <c r="B59" s="130"/>
      <c r="C59" s="130"/>
      <c r="E59" s="22" t="s">
        <v>63</v>
      </c>
    </row>
    <row r="60" spans="1:6" x14ac:dyDescent="0.3">
      <c r="A60" s="108" t="s">
        <v>198</v>
      </c>
      <c r="B60" s="109"/>
      <c r="C60" s="109"/>
      <c r="E60" s="22" t="s">
        <v>64</v>
      </c>
    </row>
    <row r="61" spans="1:6" x14ac:dyDescent="0.3">
      <c r="A61" s="130" t="s">
        <v>203</v>
      </c>
      <c r="B61" s="130"/>
      <c r="C61" s="130"/>
    </row>
  </sheetData>
  <mergeCells count="7">
    <mergeCell ref="A59:C59"/>
    <mergeCell ref="A61:C61"/>
    <mergeCell ref="A1:F1"/>
    <mergeCell ref="A3:F3"/>
    <mergeCell ref="A5:F5"/>
    <mergeCell ref="A7:F7"/>
    <mergeCell ref="A33:F33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sqref="A1:F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133" t="s">
        <v>167</v>
      </c>
      <c r="B1" s="133"/>
      <c r="C1" s="133"/>
      <c r="D1" s="133"/>
      <c r="E1" s="133"/>
      <c r="F1" s="133"/>
      <c r="G1" s="41"/>
      <c r="H1" s="41"/>
      <c r="I1" s="41"/>
      <c r="J1" s="41"/>
    </row>
    <row r="2" spans="1:10" ht="18" customHeight="1" x14ac:dyDescent="0.3">
      <c r="A2" s="1"/>
      <c r="B2" s="1"/>
      <c r="C2" s="1"/>
      <c r="D2" s="1"/>
      <c r="E2" s="1"/>
      <c r="F2" s="1"/>
    </row>
    <row r="3" spans="1:10" ht="15.6" x14ac:dyDescent="0.3">
      <c r="A3" s="142" t="s">
        <v>18</v>
      </c>
      <c r="B3" s="142"/>
      <c r="C3" s="142"/>
      <c r="D3" s="142"/>
      <c r="E3" s="144"/>
      <c r="F3" s="144"/>
    </row>
    <row r="4" spans="1:10" ht="17.399999999999999" x14ac:dyDescent="0.3">
      <c r="A4" s="1"/>
      <c r="B4" s="1"/>
      <c r="C4" s="1"/>
      <c r="D4" s="1"/>
      <c r="E4" s="2"/>
      <c r="F4" s="2"/>
    </row>
    <row r="5" spans="1:10" ht="18" customHeight="1" x14ac:dyDescent="0.3">
      <c r="A5" s="142" t="s">
        <v>4</v>
      </c>
      <c r="B5" s="145"/>
      <c r="C5" s="145"/>
      <c r="D5" s="145"/>
      <c r="E5" s="145"/>
      <c r="F5" s="145"/>
    </row>
    <row r="6" spans="1:10" ht="17.399999999999999" x14ac:dyDescent="0.3">
      <c r="A6" s="1"/>
      <c r="B6" s="1"/>
      <c r="C6" s="1"/>
      <c r="D6" s="1"/>
      <c r="E6" s="2"/>
      <c r="F6" s="2"/>
    </row>
    <row r="7" spans="1:10" ht="15.6" x14ac:dyDescent="0.3">
      <c r="A7" s="142" t="s">
        <v>13</v>
      </c>
      <c r="B7" s="143"/>
      <c r="C7" s="143"/>
      <c r="D7" s="143"/>
      <c r="E7" s="143"/>
      <c r="F7" s="143"/>
    </row>
    <row r="8" spans="1:10" ht="17.399999999999999" x14ac:dyDescent="0.3">
      <c r="A8" s="1"/>
      <c r="B8" s="1"/>
      <c r="C8" s="1"/>
      <c r="D8" s="1"/>
      <c r="E8" s="2"/>
      <c r="F8" s="2"/>
    </row>
    <row r="9" spans="1:10" ht="26.4" x14ac:dyDescent="0.3">
      <c r="A9" s="12" t="s">
        <v>41</v>
      </c>
      <c r="B9" s="105" t="s">
        <v>171</v>
      </c>
      <c r="C9" s="105" t="s">
        <v>166</v>
      </c>
      <c r="D9" s="25" t="s">
        <v>182</v>
      </c>
      <c r="E9" s="12" t="s">
        <v>128</v>
      </c>
      <c r="F9" s="12" t="s">
        <v>172</v>
      </c>
    </row>
    <row r="10" spans="1:10" ht="15.75" customHeight="1" x14ac:dyDescent="0.3">
      <c r="A10" s="3" t="s">
        <v>14</v>
      </c>
      <c r="B10" s="77">
        <v>921627.99</v>
      </c>
      <c r="C10" s="107">
        <f t="shared" ref="C10:C11" si="0">SUM(D10-B10)</f>
        <v>105191.37</v>
      </c>
      <c r="D10" s="77">
        <v>1026819.36</v>
      </c>
      <c r="E10" s="77">
        <v>860595.45</v>
      </c>
      <c r="F10" s="77">
        <v>860595.45</v>
      </c>
    </row>
    <row r="11" spans="1:10" ht="15.75" customHeight="1" x14ac:dyDescent="0.3">
      <c r="A11" s="26" t="s">
        <v>75</v>
      </c>
      <c r="B11" s="77">
        <v>921627.99</v>
      </c>
      <c r="C11" s="107">
        <f t="shared" si="0"/>
        <v>105191.37</v>
      </c>
      <c r="D11" s="77">
        <v>1026819.36</v>
      </c>
      <c r="E11" s="77">
        <v>860595.45</v>
      </c>
      <c r="F11" s="77">
        <v>860595.45</v>
      </c>
    </row>
    <row r="12" spans="1:10" x14ac:dyDescent="0.3">
      <c r="A12" s="10" t="s">
        <v>76</v>
      </c>
      <c r="B12" s="78">
        <v>921627.99</v>
      </c>
      <c r="C12" s="106">
        <f t="shared" ref="C12:C13" si="1">SUM(D12-B12)</f>
        <v>105191.37</v>
      </c>
      <c r="D12" s="78">
        <v>1026819.36</v>
      </c>
      <c r="E12" s="78">
        <v>860595.45</v>
      </c>
      <c r="F12" s="78">
        <v>860595.45</v>
      </c>
    </row>
    <row r="13" spans="1:10" x14ac:dyDescent="0.3">
      <c r="A13" s="9" t="s">
        <v>77</v>
      </c>
      <c r="B13" s="78">
        <v>921627.99</v>
      </c>
      <c r="C13" s="106">
        <f t="shared" si="1"/>
        <v>105191.37</v>
      </c>
      <c r="D13" s="78">
        <v>1026819.36</v>
      </c>
      <c r="E13" s="78">
        <v>860595.45</v>
      </c>
      <c r="F13" s="78">
        <v>860595.45</v>
      </c>
    </row>
    <row r="16" spans="1:10" x14ac:dyDescent="0.3">
      <c r="A16" s="130" t="s">
        <v>191</v>
      </c>
      <c r="B16" s="130"/>
      <c r="C16" s="130"/>
      <c r="E16" s="22" t="s">
        <v>63</v>
      </c>
    </row>
    <row r="17" spans="1:5" x14ac:dyDescent="0.3">
      <c r="A17" s="108" t="s">
        <v>199</v>
      </c>
      <c r="B17" s="109"/>
      <c r="C17" s="109"/>
      <c r="E17" s="22" t="s">
        <v>64</v>
      </c>
    </row>
    <row r="18" spans="1:5" x14ac:dyDescent="0.3">
      <c r="A18" s="130" t="s">
        <v>203</v>
      </c>
      <c r="B18" s="130"/>
      <c r="C18" s="130"/>
    </row>
  </sheetData>
  <mergeCells count="6">
    <mergeCell ref="A16:C16"/>
    <mergeCell ref="A18:C18"/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0"/>
  <sheetViews>
    <sheetView workbookViewId="0">
      <selection sqref="A1:H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46" t="s">
        <v>167</v>
      </c>
      <c r="B1" s="146"/>
      <c r="C1" s="146"/>
      <c r="D1" s="146"/>
      <c r="E1" s="146"/>
      <c r="F1" s="146"/>
      <c r="G1" s="146"/>
      <c r="H1" s="146"/>
      <c r="I1" s="41"/>
      <c r="J1" s="41"/>
    </row>
    <row r="2" spans="1:10" ht="18" customHeight="1" x14ac:dyDescent="0.3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3">
      <c r="A3" s="142" t="s">
        <v>18</v>
      </c>
      <c r="B3" s="142"/>
      <c r="C3" s="142"/>
      <c r="D3" s="142"/>
      <c r="E3" s="142"/>
      <c r="F3" s="142"/>
      <c r="G3" s="142"/>
      <c r="H3" s="142"/>
    </row>
    <row r="4" spans="1:10" ht="17.399999999999999" x14ac:dyDescent="0.3">
      <c r="A4" s="1"/>
      <c r="B4" s="1"/>
      <c r="C4" s="1"/>
      <c r="D4" s="1"/>
      <c r="E4" s="1"/>
      <c r="F4" s="1"/>
      <c r="G4" s="2"/>
      <c r="H4" s="2"/>
    </row>
    <row r="5" spans="1:10" ht="18" customHeight="1" x14ac:dyDescent="0.3">
      <c r="A5" s="142" t="s">
        <v>48</v>
      </c>
      <c r="B5" s="142"/>
      <c r="C5" s="142"/>
      <c r="D5" s="142"/>
      <c r="E5" s="142"/>
      <c r="F5" s="142"/>
      <c r="G5" s="142"/>
      <c r="H5" s="142"/>
    </row>
    <row r="6" spans="1:10" ht="17.399999999999999" x14ac:dyDescent="0.3">
      <c r="A6" s="1"/>
      <c r="B6" s="1"/>
      <c r="C6" s="1"/>
      <c r="D6" s="1"/>
      <c r="E6" s="1"/>
      <c r="F6" s="1"/>
      <c r="G6" s="2"/>
      <c r="H6" s="2"/>
    </row>
    <row r="7" spans="1:10" ht="26.4" x14ac:dyDescent="0.3">
      <c r="A7" s="12" t="s">
        <v>5</v>
      </c>
      <c r="B7" s="11" t="s">
        <v>6</v>
      </c>
      <c r="C7" s="11" t="s">
        <v>29</v>
      </c>
      <c r="D7" s="105" t="s">
        <v>171</v>
      </c>
      <c r="E7" s="105" t="s">
        <v>166</v>
      </c>
      <c r="F7" s="105" t="s">
        <v>169</v>
      </c>
      <c r="G7" s="12" t="s">
        <v>128</v>
      </c>
      <c r="H7" s="12" t="s">
        <v>172</v>
      </c>
    </row>
    <row r="8" spans="1:10" x14ac:dyDescent="0.3">
      <c r="A8" s="17"/>
      <c r="B8" s="18"/>
      <c r="C8" s="16" t="s">
        <v>50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</row>
    <row r="9" spans="1:10" ht="26.4" x14ac:dyDescent="0.3">
      <c r="A9" s="3">
        <v>8</v>
      </c>
      <c r="B9" s="3"/>
      <c r="C9" s="3" t="s">
        <v>15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</row>
    <row r="10" spans="1:10" x14ac:dyDescent="0.3">
      <c r="A10" s="3"/>
      <c r="B10" s="8">
        <v>84</v>
      </c>
      <c r="C10" s="8" t="s">
        <v>22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10" x14ac:dyDescent="0.3">
      <c r="A11" s="3"/>
      <c r="B11" s="8"/>
      <c r="C11" s="20"/>
      <c r="D11" s="38"/>
      <c r="E11" s="38"/>
      <c r="F11" s="38"/>
      <c r="G11" s="38"/>
      <c r="H11" s="38"/>
    </row>
    <row r="12" spans="1:10" x14ac:dyDescent="0.3">
      <c r="A12" s="3"/>
      <c r="B12" s="8"/>
      <c r="C12" s="16" t="s">
        <v>53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</row>
    <row r="13" spans="1:10" ht="26.4" x14ac:dyDescent="0.3">
      <c r="A13" s="6">
        <v>5</v>
      </c>
      <c r="B13" s="7"/>
      <c r="C13" s="14" t="s">
        <v>16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</row>
    <row r="14" spans="1:10" ht="26.4" x14ac:dyDescent="0.3">
      <c r="A14" s="8"/>
      <c r="B14" s="8">
        <v>54</v>
      </c>
      <c r="C14" s="15" t="s">
        <v>23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</row>
    <row r="15" spans="1:10" x14ac:dyDescent="0.3">
      <c r="A15" s="45"/>
      <c r="B15" s="45"/>
      <c r="C15" s="46"/>
      <c r="D15" s="43"/>
      <c r="E15" s="43"/>
      <c r="F15" s="43"/>
      <c r="G15" s="43"/>
      <c r="H15" s="44"/>
    </row>
    <row r="17" spans="1:7" x14ac:dyDescent="0.3">
      <c r="A17" s="130" t="s">
        <v>191</v>
      </c>
      <c r="B17" s="130"/>
      <c r="C17" s="130"/>
      <c r="G17" s="22" t="s">
        <v>63</v>
      </c>
    </row>
    <row r="18" spans="1:7" x14ac:dyDescent="0.3">
      <c r="A18" s="108" t="s">
        <v>200</v>
      </c>
      <c r="B18" s="109"/>
      <c r="C18" s="109"/>
      <c r="G18" s="22" t="s">
        <v>64</v>
      </c>
    </row>
    <row r="19" spans="1:7" x14ac:dyDescent="0.3">
      <c r="A19" s="130" t="s">
        <v>203</v>
      </c>
      <c r="B19" s="130"/>
      <c r="C19" s="130"/>
    </row>
    <row r="20" spans="1:7" x14ac:dyDescent="0.3">
      <c r="A20" s="74"/>
      <c r="B20" s="74"/>
      <c r="C20" s="74"/>
    </row>
  </sheetData>
  <mergeCells count="5">
    <mergeCell ref="A19:C19"/>
    <mergeCell ref="A1:H1"/>
    <mergeCell ref="A3:H3"/>
    <mergeCell ref="A5:H5"/>
    <mergeCell ref="A17:C1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workbookViewId="0">
      <selection sqref="A1:F1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146" t="s">
        <v>167</v>
      </c>
      <c r="B1" s="146"/>
      <c r="C1" s="146"/>
      <c r="D1" s="146"/>
      <c r="E1" s="146"/>
      <c r="F1" s="146"/>
      <c r="G1" s="41"/>
      <c r="H1" s="41"/>
      <c r="I1" s="41"/>
      <c r="J1" s="41"/>
    </row>
    <row r="2" spans="1:10" ht="18" customHeight="1" x14ac:dyDescent="0.3">
      <c r="A2" s="13"/>
      <c r="B2" s="13"/>
      <c r="C2" s="13"/>
      <c r="D2" s="13"/>
      <c r="E2" s="13"/>
      <c r="F2" s="13"/>
    </row>
    <row r="3" spans="1:10" ht="15.75" customHeight="1" x14ac:dyDescent="0.3">
      <c r="A3" s="142" t="s">
        <v>18</v>
      </c>
      <c r="B3" s="142"/>
      <c r="C3" s="142"/>
      <c r="D3" s="142"/>
      <c r="E3" s="142"/>
      <c r="F3" s="142"/>
    </row>
    <row r="4" spans="1:10" ht="17.399999999999999" x14ac:dyDescent="0.3">
      <c r="A4" s="13"/>
      <c r="B4" s="13"/>
      <c r="C4" s="13"/>
      <c r="D4" s="13"/>
      <c r="E4" s="2"/>
      <c r="F4" s="2"/>
    </row>
    <row r="5" spans="1:10" ht="18" customHeight="1" x14ac:dyDescent="0.3">
      <c r="A5" s="142" t="s">
        <v>49</v>
      </c>
      <c r="B5" s="142"/>
      <c r="C5" s="142"/>
      <c r="D5" s="142"/>
      <c r="E5" s="142"/>
      <c r="F5" s="142"/>
    </row>
    <row r="6" spans="1:10" ht="17.399999999999999" x14ac:dyDescent="0.3">
      <c r="A6" s="13"/>
      <c r="B6" s="13"/>
      <c r="C6" s="13"/>
      <c r="D6" s="13"/>
      <c r="E6" s="2"/>
      <c r="F6" s="2"/>
    </row>
    <row r="7" spans="1:10" ht="26.4" x14ac:dyDescent="0.3">
      <c r="A7" s="11" t="s">
        <v>41</v>
      </c>
      <c r="B7" s="105" t="s">
        <v>171</v>
      </c>
      <c r="C7" s="105" t="s">
        <v>166</v>
      </c>
      <c r="D7" s="105" t="s">
        <v>169</v>
      </c>
      <c r="E7" s="12" t="s">
        <v>128</v>
      </c>
      <c r="F7" s="12" t="s">
        <v>172</v>
      </c>
    </row>
    <row r="8" spans="1:10" x14ac:dyDescent="0.3">
      <c r="A8" s="3" t="s">
        <v>50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</row>
    <row r="9" spans="1:10" ht="26.4" x14ac:dyDescent="0.3">
      <c r="A9" s="3" t="s">
        <v>51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</row>
    <row r="10" spans="1:10" ht="26.4" x14ac:dyDescent="0.3">
      <c r="A10" s="10" t="s">
        <v>52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</row>
    <row r="11" spans="1:10" x14ac:dyDescent="0.3">
      <c r="A11" s="10"/>
      <c r="B11" s="38"/>
      <c r="C11" s="38"/>
      <c r="D11" s="38"/>
      <c r="E11" s="38"/>
      <c r="F11" s="38"/>
    </row>
    <row r="12" spans="1:10" x14ac:dyDescent="0.3">
      <c r="A12" s="3" t="s">
        <v>53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</row>
    <row r="13" spans="1:10" x14ac:dyDescent="0.3">
      <c r="A13" s="14" t="s">
        <v>44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</row>
    <row r="14" spans="1:10" x14ac:dyDescent="0.3">
      <c r="A14" s="5" t="s">
        <v>45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</row>
    <row r="15" spans="1:10" x14ac:dyDescent="0.3">
      <c r="A15" s="14" t="s">
        <v>46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</row>
    <row r="16" spans="1:10" x14ac:dyDescent="0.3">
      <c r="A16" s="5" t="s">
        <v>47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</row>
    <row r="17" spans="1:6" x14ac:dyDescent="0.3">
      <c r="A17" s="42"/>
      <c r="B17" s="43"/>
      <c r="C17" s="43"/>
      <c r="D17" s="43"/>
      <c r="E17" s="43"/>
      <c r="F17" s="44"/>
    </row>
    <row r="19" spans="1:6" x14ac:dyDescent="0.3">
      <c r="A19" s="130" t="s">
        <v>191</v>
      </c>
      <c r="B19" s="130"/>
      <c r="C19" s="130"/>
      <c r="E19" s="22" t="s">
        <v>63</v>
      </c>
    </row>
    <row r="20" spans="1:6" x14ac:dyDescent="0.3">
      <c r="A20" s="108" t="s">
        <v>201</v>
      </c>
      <c r="B20" s="109"/>
      <c r="C20" s="109"/>
      <c r="E20" s="22" t="s">
        <v>64</v>
      </c>
    </row>
    <row r="21" spans="1:6" x14ac:dyDescent="0.3">
      <c r="A21" s="130" t="s">
        <v>203</v>
      </c>
      <c r="B21" s="130"/>
      <c r="C21" s="130"/>
    </row>
  </sheetData>
  <mergeCells count="5">
    <mergeCell ref="A21:C21"/>
    <mergeCell ref="A1:F1"/>
    <mergeCell ref="A3:F3"/>
    <mergeCell ref="A5:F5"/>
    <mergeCell ref="A19:C19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1"/>
  <sheetViews>
    <sheetView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style="30" customWidth="1"/>
  </cols>
  <sheetData>
    <row r="1" spans="1:10" ht="42" customHeight="1" x14ac:dyDescent="0.3">
      <c r="A1" s="146" t="s">
        <v>167</v>
      </c>
      <c r="B1" s="146"/>
      <c r="C1" s="146"/>
      <c r="D1" s="146"/>
      <c r="E1" s="146"/>
      <c r="F1" s="146"/>
      <c r="G1" s="146"/>
      <c r="H1" s="146"/>
      <c r="I1" s="146"/>
      <c r="J1" s="41"/>
    </row>
    <row r="2" spans="1:10" ht="17.399999999999999" x14ac:dyDescent="0.3">
      <c r="A2" s="21"/>
      <c r="B2" s="21"/>
      <c r="C2" s="21"/>
      <c r="D2" s="21"/>
      <c r="E2" s="23"/>
      <c r="F2" s="23"/>
      <c r="G2" s="23"/>
      <c r="H2" s="100"/>
      <c r="I2" s="100"/>
    </row>
    <row r="3" spans="1:10" ht="18" customHeight="1" x14ac:dyDescent="0.3">
      <c r="A3" s="146" t="s">
        <v>17</v>
      </c>
      <c r="B3" s="145"/>
      <c r="C3" s="145"/>
      <c r="D3" s="145"/>
      <c r="E3" s="145"/>
      <c r="F3" s="145"/>
      <c r="G3" s="145"/>
      <c r="H3" s="145"/>
      <c r="I3" s="145"/>
    </row>
    <row r="4" spans="1:10" ht="17.399999999999999" x14ac:dyDescent="0.3">
      <c r="A4" s="21"/>
      <c r="B4" s="21"/>
      <c r="C4" s="21"/>
      <c r="D4" s="21"/>
      <c r="E4" s="23"/>
      <c r="F4" s="23"/>
      <c r="G4" s="23"/>
      <c r="H4" s="100"/>
      <c r="I4" s="100"/>
    </row>
    <row r="5" spans="1:10" ht="26.4" x14ac:dyDescent="0.3">
      <c r="A5" s="159" t="s">
        <v>19</v>
      </c>
      <c r="B5" s="160"/>
      <c r="C5" s="161"/>
      <c r="D5" s="24" t="s">
        <v>20</v>
      </c>
      <c r="E5" s="105" t="s">
        <v>171</v>
      </c>
      <c r="F5" s="25" t="s">
        <v>166</v>
      </c>
      <c r="G5" s="25" t="s">
        <v>169</v>
      </c>
      <c r="H5" s="25" t="s">
        <v>128</v>
      </c>
      <c r="I5" s="25" t="s">
        <v>172</v>
      </c>
    </row>
    <row r="6" spans="1:10" x14ac:dyDescent="0.3">
      <c r="A6" s="162" t="s">
        <v>78</v>
      </c>
      <c r="B6" s="163"/>
      <c r="C6" s="163"/>
      <c r="D6" s="164"/>
      <c r="E6" s="75">
        <f>SUM(E7,E46,E92,E113,E122,E135,E159)</f>
        <v>921627.99</v>
      </c>
      <c r="F6" s="75">
        <f>SUM(G6-E6)</f>
        <v>105191.36999999988</v>
      </c>
      <c r="G6" s="75">
        <f t="shared" ref="G6:I6" si="0">SUM(G7,G46,G92,G113,G122,G135,G159)</f>
        <v>1026819.3599999999</v>
      </c>
      <c r="H6" s="75">
        <f t="shared" si="0"/>
        <v>860595.45000000007</v>
      </c>
      <c r="I6" s="75">
        <f t="shared" si="0"/>
        <v>860595.45000000007</v>
      </c>
    </row>
    <row r="7" spans="1:10" ht="39.6" x14ac:dyDescent="0.3">
      <c r="A7" s="156" t="s">
        <v>79</v>
      </c>
      <c r="B7" s="157"/>
      <c r="C7" s="158"/>
      <c r="D7" s="31" t="s">
        <v>80</v>
      </c>
      <c r="E7" s="75">
        <f>SUM(E8,E16,E23,E38)</f>
        <v>851762.8</v>
      </c>
      <c r="F7" s="75">
        <f t="shared" ref="F7:F76" si="1">SUM(G7-E7)</f>
        <v>98661.539999999921</v>
      </c>
      <c r="G7" s="75">
        <f>SUM(G8,G16,G23,G38)</f>
        <v>950424.34</v>
      </c>
      <c r="H7" s="75">
        <f>SUM(H8,H16,H23,H38)</f>
        <v>844562.8</v>
      </c>
      <c r="I7" s="75">
        <f>SUM(I8,I16,I23,I38)</f>
        <v>844562.8</v>
      </c>
    </row>
    <row r="8" spans="1:10" ht="26.4" x14ac:dyDescent="0.3">
      <c r="A8" s="156" t="s">
        <v>81</v>
      </c>
      <c r="B8" s="157"/>
      <c r="C8" s="158"/>
      <c r="D8" s="31" t="s">
        <v>82</v>
      </c>
      <c r="E8" s="75">
        <f>SUM(E10,E14)</f>
        <v>21648.959999999999</v>
      </c>
      <c r="F8" s="75">
        <f t="shared" si="1"/>
        <v>969.47000000000116</v>
      </c>
      <c r="G8" s="75">
        <f t="shared" ref="G8:I8" si="2">SUM(G10,G14)</f>
        <v>22618.43</v>
      </c>
      <c r="H8" s="75">
        <f t="shared" si="2"/>
        <v>21648.959999999999</v>
      </c>
      <c r="I8" s="75">
        <f t="shared" si="2"/>
        <v>21648.959999999999</v>
      </c>
    </row>
    <row r="9" spans="1:10" ht="26.4" x14ac:dyDescent="0.3">
      <c r="A9" s="147" t="s">
        <v>83</v>
      </c>
      <c r="B9" s="148"/>
      <c r="C9" s="149"/>
      <c r="D9" s="32" t="s">
        <v>73</v>
      </c>
      <c r="E9" s="75"/>
      <c r="F9" s="75">
        <f t="shared" si="1"/>
        <v>0</v>
      </c>
      <c r="G9" s="75"/>
      <c r="H9" s="75"/>
      <c r="I9" s="75"/>
    </row>
    <row r="10" spans="1:10" x14ac:dyDescent="0.3">
      <c r="A10" s="150">
        <v>3</v>
      </c>
      <c r="B10" s="151"/>
      <c r="C10" s="152"/>
      <c r="D10" s="33" t="s">
        <v>9</v>
      </c>
      <c r="E10" s="75">
        <f>SUM(E11:E12)</f>
        <v>21648.959999999999</v>
      </c>
      <c r="F10" s="75">
        <f t="shared" si="1"/>
        <v>132.84000000000015</v>
      </c>
      <c r="G10" s="75">
        <f>SUM(G11:G12)</f>
        <v>21781.8</v>
      </c>
      <c r="H10" s="75">
        <f t="shared" ref="H10:I10" si="3">SUM(H11:H12)</f>
        <v>21648.959999999999</v>
      </c>
      <c r="I10" s="75">
        <f t="shared" si="3"/>
        <v>21648.959999999999</v>
      </c>
    </row>
    <row r="11" spans="1:10" x14ac:dyDescent="0.3">
      <c r="A11" s="153">
        <v>32</v>
      </c>
      <c r="B11" s="154"/>
      <c r="C11" s="155"/>
      <c r="D11" s="33" t="s">
        <v>21</v>
      </c>
      <c r="E11" s="75">
        <v>21108.959999999999</v>
      </c>
      <c r="F11" s="75">
        <f t="shared" si="1"/>
        <v>472.84000000000015</v>
      </c>
      <c r="G11" s="75">
        <v>21581.8</v>
      </c>
      <c r="H11" s="75">
        <v>21108.959999999999</v>
      </c>
      <c r="I11" s="75">
        <v>21108.959999999999</v>
      </c>
    </row>
    <row r="12" spans="1:10" x14ac:dyDescent="0.3">
      <c r="A12" s="153">
        <v>34</v>
      </c>
      <c r="B12" s="154"/>
      <c r="C12" s="155"/>
      <c r="D12" s="33" t="s">
        <v>74</v>
      </c>
      <c r="E12" s="75">
        <v>540</v>
      </c>
      <c r="F12" s="75">
        <f t="shared" si="1"/>
        <v>-340</v>
      </c>
      <c r="G12" s="75">
        <v>200</v>
      </c>
      <c r="H12" s="75">
        <v>540</v>
      </c>
      <c r="I12" s="75">
        <v>540</v>
      </c>
    </row>
    <row r="13" spans="1:10" ht="26.4" x14ac:dyDescent="0.3">
      <c r="A13" s="147" t="s">
        <v>163</v>
      </c>
      <c r="B13" s="148"/>
      <c r="C13" s="149"/>
      <c r="D13" s="114" t="s">
        <v>164</v>
      </c>
      <c r="E13" s="75"/>
      <c r="F13" s="75">
        <f t="shared" ref="F13:F15" si="4">SUM(G13-E13)</f>
        <v>0</v>
      </c>
      <c r="G13" s="75"/>
      <c r="H13" s="75"/>
      <c r="I13" s="75"/>
    </row>
    <row r="14" spans="1:10" x14ac:dyDescent="0.3">
      <c r="A14" s="150">
        <v>9</v>
      </c>
      <c r="B14" s="151"/>
      <c r="C14" s="152"/>
      <c r="D14" s="113" t="s">
        <v>136</v>
      </c>
      <c r="E14" s="75">
        <f>SUM(E15)</f>
        <v>0</v>
      </c>
      <c r="F14" s="75">
        <f t="shared" si="4"/>
        <v>836.63</v>
      </c>
      <c r="G14" s="75">
        <f t="shared" ref="G14:I14" si="5">SUM(G15)</f>
        <v>836.63</v>
      </c>
      <c r="H14" s="75">
        <f t="shared" si="5"/>
        <v>0</v>
      </c>
      <c r="I14" s="75">
        <f t="shared" si="5"/>
        <v>0</v>
      </c>
    </row>
    <row r="15" spans="1:10" x14ac:dyDescent="0.3">
      <c r="A15" s="153">
        <v>92</v>
      </c>
      <c r="B15" s="154"/>
      <c r="C15" s="155"/>
      <c r="D15" s="113" t="s">
        <v>155</v>
      </c>
      <c r="E15" s="75">
        <v>0</v>
      </c>
      <c r="F15" s="75">
        <f t="shared" si="4"/>
        <v>836.63</v>
      </c>
      <c r="G15" s="75">
        <v>836.63</v>
      </c>
      <c r="H15" s="75">
        <v>0</v>
      </c>
      <c r="I15" s="75">
        <v>0</v>
      </c>
    </row>
    <row r="16" spans="1:10" ht="26.4" x14ac:dyDescent="0.3">
      <c r="A16" s="156" t="s">
        <v>84</v>
      </c>
      <c r="B16" s="157"/>
      <c r="C16" s="158"/>
      <c r="D16" s="31" t="s">
        <v>85</v>
      </c>
      <c r="E16" s="75">
        <f>SUM(E18,E21)</f>
        <v>31925.67</v>
      </c>
      <c r="F16" s="75">
        <f t="shared" si="1"/>
        <v>-2044.5</v>
      </c>
      <c r="G16" s="75">
        <f t="shared" ref="G16:I16" si="6">SUM(G18,G21)</f>
        <v>29881.17</v>
      </c>
      <c r="H16" s="75">
        <f t="shared" si="6"/>
        <v>31925.67</v>
      </c>
      <c r="I16" s="75">
        <f t="shared" si="6"/>
        <v>31925.67</v>
      </c>
    </row>
    <row r="17" spans="1:9" ht="26.4" x14ac:dyDescent="0.3">
      <c r="A17" s="147" t="s">
        <v>83</v>
      </c>
      <c r="B17" s="148"/>
      <c r="C17" s="149"/>
      <c r="D17" s="32" t="s">
        <v>73</v>
      </c>
      <c r="E17" s="75"/>
      <c r="F17" s="75">
        <f t="shared" si="1"/>
        <v>0</v>
      </c>
      <c r="G17" s="75"/>
      <c r="H17" s="75"/>
      <c r="I17" s="75"/>
    </row>
    <row r="18" spans="1:9" x14ac:dyDescent="0.3">
      <c r="A18" s="150">
        <v>3</v>
      </c>
      <c r="B18" s="151"/>
      <c r="C18" s="152"/>
      <c r="D18" s="33" t="s">
        <v>9</v>
      </c>
      <c r="E18" s="75">
        <f>SUM(E19)</f>
        <v>31925.67</v>
      </c>
      <c r="F18" s="75">
        <f t="shared" si="1"/>
        <v>-3884.91</v>
      </c>
      <c r="G18" s="75">
        <f>SUM(G19)</f>
        <v>28040.76</v>
      </c>
      <c r="H18" s="75">
        <f t="shared" ref="H18:I18" si="7">SUM(H19)</f>
        <v>31925.67</v>
      </c>
      <c r="I18" s="75">
        <f t="shared" si="7"/>
        <v>31925.67</v>
      </c>
    </row>
    <row r="19" spans="1:9" x14ac:dyDescent="0.3">
      <c r="A19" s="153">
        <v>32</v>
      </c>
      <c r="B19" s="154"/>
      <c r="C19" s="155"/>
      <c r="D19" s="33" t="s">
        <v>21</v>
      </c>
      <c r="E19" s="75">
        <v>31925.67</v>
      </c>
      <c r="F19" s="75">
        <f t="shared" si="1"/>
        <v>-3884.91</v>
      </c>
      <c r="G19" s="75">
        <v>28040.76</v>
      </c>
      <c r="H19" s="75">
        <v>31925.67</v>
      </c>
      <c r="I19" s="75">
        <v>31925.67</v>
      </c>
    </row>
    <row r="20" spans="1:9" ht="26.4" x14ac:dyDescent="0.3">
      <c r="A20" s="147" t="s">
        <v>163</v>
      </c>
      <c r="B20" s="148"/>
      <c r="C20" s="149"/>
      <c r="D20" s="114" t="s">
        <v>164</v>
      </c>
      <c r="E20" s="75"/>
      <c r="F20" s="75">
        <f t="shared" si="1"/>
        <v>0</v>
      </c>
      <c r="G20" s="75"/>
      <c r="H20" s="75"/>
      <c r="I20" s="75"/>
    </row>
    <row r="21" spans="1:9" x14ac:dyDescent="0.3">
      <c r="A21" s="150">
        <v>9</v>
      </c>
      <c r="B21" s="151"/>
      <c r="C21" s="152"/>
      <c r="D21" s="113" t="s">
        <v>136</v>
      </c>
      <c r="E21" s="75">
        <f>SUM(E22)</f>
        <v>0</v>
      </c>
      <c r="F21" s="75">
        <f t="shared" si="1"/>
        <v>1840.41</v>
      </c>
      <c r="G21" s="75">
        <f t="shared" ref="G21" si="8">SUM(G22)</f>
        <v>1840.41</v>
      </c>
      <c r="H21" s="75">
        <f t="shared" ref="H21" si="9">SUM(H22)</f>
        <v>0</v>
      </c>
      <c r="I21" s="75">
        <f t="shared" ref="I21" si="10">SUM(I22)</f>
        <v>0</v>
      </c>
    </row>
    <row r="22" spans="1:9" x14ac:dyDescent="0.3">
      <c r="A22" s="153">
        <v>92</v>
      </c>
      <c r="B22" s="154"/>
      <c r="C22" s="155"/>
      <c r="D22" s="113" t="s">
        <v>155</v>
      </c>
      <c r="E22" s="75">
        <v>0</v>
      </c>
      <c r="F22" s="75">
        <f t="shared" si="1"/>
        <v>1840.41</v>
      </c>
      <c r="G22" s="75">
        <v>1840.41</v>
      </c>
      <c r="H22" s="75">
        <v>0</v>
      </c>
      <c r="I22" s="75">
        <v>0</v>
      </c>
    </row>
    <row r="23" spans="1:9" ht="26.4" x14ac:dyDescent="0.3">
      <c r="A23" s="156" t="s">
        <v>86</v>
      </c>
      <c r="B23" s="157"/>
      <c r="C23" s="158"/>
      <c r="D23" s="31" t="s">
        <v>87</v>
      </c>
      <c r="E23" s="75">
        <f t="shared" ref="E23" si="11">SUM(E25,E29,E33,E36)</f>
        <v>29900</v>
      </c>
      <c r="F23" s="75">
        <f t="shared" si="1"/>
        <v>237.61000000000058</v>
      </c>
      <c r="G23" s="75">
        <f t="shared" ref="G23:I23" si="12">SUM(G25,G29,G33,G36)</f>
        <v>30137.61</v>
      </c>
      <c r="H23" s="75">
        <f t="shared" si="12"/>
        <v>22700</v>
      </c>
      <c r="I23" s="75">
        <f t="shared" si="12"/>
        <v>22700</v>
      </c>
    </row>
    <row r="24" spans="1:9" x14ac:dyDescent="0.3">
      <c r="A24" s="147" t="s">
        <v>183</v>
      </c>
      <c r="B24" s="148"/>
      <c r="C24" s="149"/>
      <c r="D24" s="32" t="s">
        <v>68</v>
      </c>
      <c r="E24" s="75"/>
      <c r="F24" s="75">
        <f t="shared" si="1"/>
        <v>0</v>
      </c>
      <c r="G24" s="75"/>
      <c r="H24" s="75"/>
      <c r="I24" s="75"/>
    </row>
    <row r="25" spans="1:9" x14ac:dyDescent="0.3">
      <c r="A25" s="150">
        <v>3</v>
      </c>
      <c r="B25" s="151"/>
      <c r="C25" s="152"/>
      <c r="D25" s="33" t="s">
        <v>9</v>
      </c>
      <c r="E25" s="75">
        <f>SUM(E26:E27)</f>
        <v>1900</v>
      </c>
      <c r="F25" s="75">
        <f t="shared" si="1"/>
        <v>1187.6100000000001</v>
      </c>
      <c r="G25" s="75">
        <f>SUM(G26:G27)</f>
        <v>3087.61</v>
      </c>
      <c r="H25" s="75">
        <f t="shared" ref="H25:I25" si="13">SUM(H26:H27)</f>
        <v>1700</v>
      </c>
      <c r="I25" s="75">
        <f t="shared" si="13"/>
        <v>1700</v>
      </c>
    </row>
    <row r="26" spans="1:9" x14ac:dyDescent="0.3">
      <c r="A26" s="153">
        <v>32</v>
      </c>
      <c r="B26" s="154"/>
      <c r="C26" s="155"/>
      <c r="D26" s="33" t="s">
        <v>21</v>
      </c>
      <c r="E26" s="75">
        <v>1900</v>
      </c>
      <c r="F26" s="75">
        <f t="shared" si="1"/>
        <v>1187.6100000000001</v>
      </c>
      <c r="G26" s="75">
        <v>3087.61</v>
      </c>
      <c r="H26" s="75">
        <v>1700</v>
      </c>
      <c r="I26" s="75">
        <v>1700</v>
      </c>
    </row>
    <row r="27" spans="1:9" x14ac:dyDescent="0.3">
      <c r="A27" s="153">
        <v>34</v>
      </c>
      <c r="B27" s="154"/>
      <c r="C27" s="155"/>
      <c r="D27" s="33" t="s">
        <v>74</v>
      </c>
      <c r="E27" s="75">
        <v>0</v>
      </c>
      <c r="F27" s="75">
        <f t="shared" si="1"/>
        <v>0</v>
      </c>
      <c r="G27" s="75">
        <v>0</v>
      </c>
      <c r="H27" s="75">
        <v>0</v>
      </c>
      <c r="I27" s="75">
        <v>0</v>
      </c>
    </row>
    <row r="28" spans="1:9" ht="26.4" x14ac:dyDescent="0.3">
      <c r="A28" s="147" t="s">
        <v>184</v>
      </c>
      <c r="B28" s="148"/>
      <c r="C28" s="149"/>
      <c r="D28" s="32" t="s">
        <v>70</v>
      </c>
      <c r="E28" s="75"/>
      <c r="F28" s="75">
        <f t="shared" si="1"/>
        <v>0</v>
      </c>
      <c r="G28" s="75"/>
      <c r="H28" s="75"/>
      <c r="I28" s="75"/>
    </row>
    <row r="29" spans="1:9" x14ac:dyDescent="0.3">
      <c r="A29" s="150">
        <v>3</v>
      </c>
      <c r="B29" s="151"/>
      <c r="C29" s="152"/>
      <c r="D29" s="33" t="s">
        <v>9</v>
      </c>
      <c r="E29" s="75">
        <f t="shared" ref="E29" si="14">SUM(E30:E31)</f>
        <v>22200</v>
      </c>
      <c r="F29" s="75">
        <f t="shared" si="1"/>
        <v>-50</v>
      </c>
      <c r="G29" s="75">
        <f t="shared" ref="G29:I29" si="15">SUM(G30:G31)</f>
        <v>22150</v>
      </c>
      <c r="H29" s="75">
        <f t="shared" si="15"/>
        <v>15200</v>
      </c>
      <c r="I29" s="75">
        <f t="shared" si="15"/>
        <v>15200</v>
      </c>
    </row>
    <row r="30" spans="1:9" x14ac:dyDescent="0.3">
      <c r="A30" s="153">
        <v>32</v>
      </c>
      <c r="B30" s="154"/>
      <c r="C30" s="155"/>
      <c r="D30" s="33" t="s">
        <v>21</v>
      </c>
      <c r="E30" s="75">
        <v>22200</v>
      </c>
      <c r="F30" s="75">
        <f t="shared" si="1"/>
        <v>-50</v>
      </c>
      <c r="G30" s="75">
        <v>22150</v>
      </c>
      <c r="H30" s="75">
        <v>15200</v>
      </c>
      <c r="I30" s="75">
        <v>15200</v>
      </c>
    </row>
    <row r="31" spans="1:9" x14ac:dyDescent="0.3">
      <c r="A31" s="153">
        <v>34</v>
      </c>
      <c r="B31" s="154"/>
      <c r="C31" s="155"/>
      <c r="D31" s="33" t="s">
        <v>74</v>
      </c>
      <c r="E31" s="75">
        <v>0</v>
      </c>
      <c r="F31" s="75">
        <f t="shared" si="1"/>
        <v>0</v>
      </c>
      <c r="G31" s="75">
        <v>0</v>
      </c>
      <c r="H31" s="75">
        <v>0</v>
      </c>
      <c r="I31" s="75">
        <v>0</v>
      </c>
    </row>
    <row r="32" spans="1:9" ht="25.5" customHeight="1" x14ac:dyDescent="0.3">
      <c r="A32" s="147" t="s">
        <v>185</v>
      </c>
      <c r="B32" s="148"/>
      <c r="C32" s="149"/>
      <c r="D32" s="90" t="s">
        <v>165</v>
      </c>
      <c r="E32" s="75"/>
      <c r="F32" s="75">
        <f t="shared" si="1"/>
        <v>0</v>
      </c>
      <c r="G32" s="75"/>
      <c r="H32" s="75"/>
      <c r="I32" s="75"/>
    </row>
    <row r="33" spans="1:9" x14ac:dyDescent="0.3">
      <c r="A33" s="150">
        <v>3</v>
      </c>
      <c r="B33" s="151"/>
      <c r="C33" s="152"/>
      <c r="D33" s="88" t="s">
        <v>9</v>
      </c>
      <c r="E33" s="75">
        <f>SUM(E34)</f>
        <v>4200</v>
      </c>
      <c r="F33" s="75">
        <f t="shared" si="1"/>
        <v>-1100</v>
      </c>
      <c r="G33" s="75">
        <f>SUM(G34)</f>
        <v>3100</v>
      </c>
      <c r="H33" s="75">
        <f t="shared" ref="H33:I33" si="16">SUM(H34)</f>
        <v>4200</v>
      </c>
      <c r="I33" s="75">
        <f t="shared" si="16"/>
        <v>4200</v>
      </c>
    </row>
    <row r="34" spans="1:9" x14ac:dyDescent="0.3">
      <c r="A34" s="153">
        <v>32</v>
      </c>
      <c r="B34" s="154"/>
      <c r="C34" s="155"/>
      <c r="D34" s="88" t="s">
        <v>21</v>
      </c>
      <c r="E34" s="75">
        <v>4200</v>
      </c>
      <c r="F34" s="75">
        <f t="shared" si="1"/>
        <v>-1100</v>
      </c>
      <c r="G34" s="75">
        <v>3100</v>
      </c>
      <c r="H34" s="75">
        <v>4200</v>
      </c>
      <c r="I34" s="75">
        <v>4200</v>
      </c>
    </row>
    <row r="35" spans="1:9" x14ac:dyDescent="0.3">
      <c r="A35" s="147" t="s">
        <v>186</v>
      </c>
      <c r="B35" s="148"/>
      <c r="C35" s="149"/>
      <c r="D35" s="32" t="s">
        <v>88</v>
      </c>
      <c r="E35" s="75"/>
      <c r="F35" s="75">
        <f t="shared" si="1"/>
        <v>0</v>
      </c>
      <c r="G35" s="75"/>
      <c r="H35" s="75"/>
      <c r="I35" s="75"/>
    </row>
    <row r="36" spans="1:9" x14ac:dyDescent="0.3">
      <c r="A36" s="150">
        <v>3</v>
      </c>
      <c r="B36" s="151"/>
      <c r="C36" s="152"/>
      <c r="D36" s="33" t="s">
        <v>9</v>
      </c>
      <c r="E36" s="75">
        <f>SUM(E37)</f>
        <v>1600</v>
      </c>
      <c r="F36" s="75">
        <f t="shared" si="1"/>
        <v>200</v>
      </c>
      <c r="G36" s="75">
        <f>SUM(G37)</f>
        <v>1800</v>
      </c>
      <c r="H36" s="75">
        <f t="shared" ref="H36:I36" si="17">SUM(H37)</f>
        <v>1600</v>
      </c>
      <c r="I36" s="75">
        <f t="shared" si="17"/>
        <v>1600</v>
      </c>
    </row>
    <row r="37" spans="1:9" x14ac:dyDescent="0.3">
      <c r="A37" s="153">
        <v>32</v>
      </c>
      <c r="B37" s="154"/>
      <c r="C37" s="155"/>
      <c r="D37" s="33" t="s">
        <v>21</v>
      </c>
      <c r="E37" s="75">
        <v>1600</v>
      </c>
      <c r="F37" s="75">
        <f t="shared" si="1"/>
        <v>200</v>
      </c>
      <c r="G37" s="75">
        <v>1800</v>
      </c>
      <c r="H37" s="75">
        <v>1600</v>
      </c>
      <c r="I37" s="75">
        <v>1600</v>
      </c>
    </row>
    <row r="38" spans="1:9" ht="26.4" x14ac:dyDescent="0.3">
      <c r="A38" s="156" t="s">
        <v>89</v>
      </c>
      <c r="B38" s="157"/>
      <c r="C38" s="158"/>
      <c r="D38" s="31" t="s">
        <v>90</v>
      </c>
      <c r="E38" s="75">
        <f>SUM(E40,E44)</f>
        <v>768288.17</v>
      </c>
      <c r="F38" s="75">
        <f t="shared" si="1"/>
        <v>99498.959999999963</v>
      </c>
      <c r="G38" s="75">
        <f>SUM(G40,G44)</f>
        <v>867787.13</v>
      </c>
      <c r="H38" s="75">
        <f t="shared" ref="H38:I38" si="18">SUM(H40,H44)</f>
        <v>768288.17</v>
      </c>
      <c r="I38" s="75">
        <f t="shared" si="18"/>
        <v>768288.17</v>
      </c>
    </row>
    <row r="39" spans="1:9" ht="25.5" customHeight="1" x14ac:dyDescent="0.3">
      <c r="A39" s="147" t="s">
        <v>185</v>
      </c>
      <c r="B39" s="148"/>
      <c r="C39" s="149"/>
      <c r="D39" s="90" t="s">
        <v>165</v>
      </c>
      <c r="E39" s="75"/>
      <c r="F39" s="75">
        <f t="shared" si="1"/>
        <v>0</v>
      </c>
      <c r="G39" s="75"/>
      <c r="H39" s="75"/>
      <c r="I39" s="75"/>
    </row>
    <row r="40" spans="1:9" x14ac:dyDescent="0.3">
      <c r="A40" s="150">
        <v>3</v>
      </c>
      <c r="B40" s="151"/>
      <c r="C40" s="152"/>
      <c r="D40" s="33" t="s">
        <v>9</v>
      </c>
      <c r="E40" s="75">
        <f>SUM(E41:E43)</f>
        <v>768288.17</v>
      </c>
      <c r="F40" s="75">
        <f t="shared" si="1"/>
        <v>35652.329999999958</v>
      </c>
      <c r="G40" s="75">
        <f>SUM(G41:G43)</f>
        <v>803940.5</v>
      </c>
      <c r="H40" s="75">
        <f t="shared" ref="H40:I40" si="19">SUM(H41:H43)</f>
        <v>768288.17</v>
      </c>
      <c r="I40" s="75">
        <f t="shared" si="19"/>
        <v>768288.17</v>
      </c>
    </row>
    <row r="41" spans="1:9" x14ac:dyDescent="0.3">
      <c r="A41" s="153">
        <v>31</v>
      </c>
      <c r="B41" s="154"/>
      <c r="C41" s="155"/>
      <c r="D41" s="33" t="s">
        <v>10</v>
      </c>
      <c r="E41" s="75">
        <v>765960.17</v>
      </c>
      <c r="F41" s="75">
        <f t="shared" si="1"/>
        <v>35476.329999999958</v>
      </c>
      <c r="G41" s="75">
        <v>801436.5</v>
      </c>
      <c r="H41" s="75">
        <v>765960.17</v>
      </c>
      <c r="I41" s="75">
        <v>765960.17</v>
      </c>
    </row>
    <row r="42" spans="1:9" x14ac:dyDescent="0.3">
      <c r="A42" s="153">
        <v>32</v>
      </c>
      <c r="B42" s="154"/>
      <c r="C42" s="155"/>
      <c r="D42" s="33" t="s">
        <v>21</v>
      </c>
      <c r="E42" s="75">
        <v>2328</v>
      </c>
      <c r="F42" s="75">
        <f t="shared" si="1"/>
        <v>176</v>
      </c>
      <c r="G42" s="75">
        <v>2504</v>
      </c>
      <c r="H42" s="75">
        <v>2328</v>
      </c>
      <c r="I42" s="75">
        <v>2328</v>
      </c>
    </row>
    <row r="43" spans="1:9" x14ac:dyDescent="0.3">
      <c r="A43" s="153">
        <v>34</v>
      </c>
      <c r="B43" s="154"/>
      <c r="C43" s="155"/>
      <c r="D43" s="33" t="s">
        <v>74</v>
      </c>
      <c r="E43" s="75">
        <v>0</v>
      </c>
      <c r="F43" s="75">
        <f t="shared" si="1"/>
        <v>0</v>
      </c>
      <c r="G43" s="75">
        <v>0</v>
      </c>
      <c r="H43" s="75">
        <v>0</v>
      </c>
      <c r="I43" s="75">
        <v>0</v>
      </c>
    </row>
    <row r="44" spans="1:9" x14ac:dyDescent="0.3">
      <c r="A44" s="150">
        <v>9</v>
      </c>
      <c r="B44" s="151"/>
      <c r="C44" s="152"/>
      <c r="D44" s="113" t="s">
        <v>136</v>
      </c>
      <c r="E44" s="75">
        <f>SUM(E45)</f>
        <v>0</v>
      </c>
      <c r="F44" s="75">
        <f t="shared" ref="F44:F45" si="20">SUM(G44-E44)</f>
        <v>63846.63</v>
      </c>
      <c r="G44" s="75">
        <f t="shared" ref="G44" si="21">SUM(G45)</f>
        <v>63846.63</v>
      </c>
      <c r="H44" s="75">
        <f t="shared" ref="H44" si="22">SUM(H45)</f>
        <v>0</v>
      </c>
      <c r="I44" s="75">
        <f t="shared" ref="I44" si="23">SUM(I45)</f>
        <v>0</v>
      </c>
    </row>
    <row r="45" spans="1:9" x14ac:dyDescent="0.3">
      <c r="A45" s="153">
        <v>92</v>
      </c>
      <c r="B45" s="154"/>
      <c r="C45" s="155"/>
      <c r="D45" s="113" t="s">
        <v>155</v>
      </c>
      <c r="E45" s="75">
        <v>0</v>
      </c>
      <c r="F45" s="75">
        <f t="shared" si="20"/>
        <v>63846.63</v>
      </c>
      <c r="G45" s="75">
        <v>63846.63</v>
      </c>
      <c r="H45" s="75">
        <v>0</v>
      </c>
      <c r="I45" s="75">
        <v>0</v>
      </c>
    </row>
    <row r="46" spans="1:9" ht="26.4" x14ac:dyDescent="0.3">
      <c r="A46" s="156" t="s">
        <v>91</v>
      </c>
      <c r="B46" s="157"/>
      <c r="C46" s="158"/>
      <c r="D46" s="31" t="s">
        <v>92</v>
      </c>
      <c r="E46" s="75">
        <f>SUM(E47,E51,E59,E67,E74,E78,E82,E86)</f>
        <v>30305.940000000002</v>
      </c>
      <c r="F46" s="75">
        <f t="shared" si="1"/>
        <v>-1404.9900000000016</v>
      </c>
      <c r="G46" s="75">
        <f t="shared" ref="G46:I46" si="24">SUM(G47,G51,G59,G67,G74,G78,G82,G86)</f>
        <v>28900.95</v>
      </c>
      <c r="H46" s="75">
        <f t="shared" si="24"/>
        <v>7473.4</v>
      </c>
      <c r="I46" s="75">
        <f t="shared" si="24"/>
        <v>7473.4</v>
      </c>
    </row>
    <row r="47" spans="1:9" ht="26.4" x14ac:dyDescent="0.3">
      <c r="A47" s="156" t="s">
        <v>122</v>
      </c>
      <c r="B47" s="157"/>
      <c r="C47" s="158"/>
      <c r="D47" s="36" t="s">
        <v>123</v>
      </c>
      <c r="E47" s="75">
        <f>SUM(E49)</f>
        <v>2470</v>
      </c>
      <c r="F47" s="75">
        <f t="shared" si="1"/>
        <v>-1820</v>
      </c>
      <c r="G47" s="75">
        <f t="shared" ref="G47:I47" si="25">SUM(G49)</f>
        <v>650</v>
      </c>
      <c r="H47" s="75">
        <f t="shared" si="25"/>
        <v>2470</v>
      </c>
      <c r="I47" s="75">
        <f t="shared" si="25"/>
        <v>2470</v>
      </c>
    </row>
    <row r="48" spans="1:9" x14ac:dyDescent="0.3">
      <c r="A48" s="147" t="s">
        <v>101</v>
      </c>
      <c r="B48" s="148"/>
      <c r="C48" s="149"/>
      <c r="D48" s="34" t="s">
        <v>72</v>
      </c>
      <c r="E48" s="75"/>
      <c r="F48" s="75">
        <f t="shared" si="1"/>
        <v>0</v>
      </c>
      <c r="G48" s="75"/>
      <c r="H48" s="75"/>
      <c r="I48" s="75"/>
    </row>
    <row r="49" spans="1:9" x14ac:dyDescent="0.3">
      <c r="A49" s="150">
        <v>3</v>
      </c>
      <c r="B49" s="151"/>
      <c r="C49" s="152"/>
      <c r="D49" s="35" t="s">
        <v>9</v>
      </c>
      <c r="E49" s="75">
        <f>SUM(E50:E50)</f>
        <v>2470</v>
      </c>
      <c r="F49" s="75">
        <f t="shared" si="1"/>
        <v>-1820</v>
      </c>
      <c r="G49" s="75">
        <f>SUM(G50:G50)</f>
        <v>650</v>
      </c>
      <c r="H49" s="75">
        <f>SUM(H50:H50)</f>
        <v>2470</v>
      </c>
      <c r="I49" s="75">
        <f>SUM(I50:I50)</f>
        <v>2470</v>
      </c>
    </row>
    <row r="50" spans="1:9" x14ac:dyDescent="0.3">
      <c r="A50" s="153">
        <v>32</v>
      </c>
      <c r="B50" s="154"/>
      <c r="C50" s="155"/>
      <c r="D50" s="35" t="s">
        <v>21</v>
      </c>
      <c r="E50" s="75">
        <v>2470</v>
      </c>
      <c r="F50" s="75">
        <f t="shared" si="1"/>
        <v>-1820</v>
      </c>
      <c r="G50" s="75">
        <v>650</v>
      </c>
      <c r="H50" s="75">
        <v>2470</v>
      </c>
      <c r="I50" s="75">
        <v>2470</v>
      </c>
    </row>
    <row r="51" spans="1:9" x14ac:dyDescent="0.3">
      <c r="A51" s="156" t="s">
        <v>115</v>
      </c>
      <c r="B51" s="157"/>
      <c r="C51" s="158"/>
      <c r="D51" s="36" t="s">
        <v>116</v>
      </c>
      <c r="E51" s="75">
        <f t="shared" ref="E51" si="26">SUM(E53,E56)</f>
        <v>104.4</v>
      </c>
      <c r="F51" s="75">
        <f t="shared" si="1"/>
        <v>-104.4</v>
      </c>
      <c r="G51" s="75">
        <f t="shared" ref="G51:I51" si="27">SUM(G53,G56)</f>
        <v>0</v>
      </c>
      <c r="H51" s="75">
        <f t="shared" si="27"/>
        <v>104.4</v>
      </c>
      <c r="I51" s="75">
        <f t="shared" si="27"/>
        <v>104.4</v>
      </c>
    </row>
    <row r="52" spans="1:9" x14ac:dyDescent="0.3">
      <c r="A52" s="147" t="s">
        <v>101</v>
      </c>
      <c r="B52" s="148"/>
      <c r="C52" s="149"/>
      <c r="D52" s="87" t="s">
        <v>72</v>
      </c>
      <c r="E52" s="75"/>
      <c r="F52" s="75">
        <f t="shared" si="1"/>
        <v>0</v>
      </c>
      <c r="G52" s="75"/>
      <c r="H52" s="75"/>
      <c r="I52" s="75"/>
    </row>
    <row r="53" spans="1:9" x14ac:dyDescent="0.3">
      <c r="A53" s="150">
        <v>3</v>
      </c>
      <c r="B53" s="151"/>
      <c r="C53" s="152"/>
      <c r="D53" s="88" t="s">
        <v>9</v>
      </c>
      <c r="E53" s="75">
        <f t="shared" ref="E53" si="28">SUM(E54:E55)</f>
        <v>0</v>
      </c>
      <c r="F53" s="75">
        <f t="shared" si="1"/>
        <v>0</v>
      </c>
      <c r="G53" s="75">
        <f t="shared" ref="G53:I53" si="29">SUM(G54:G55)</f>
        <v>0</v>
      </c>
      <c r="H53" s="75">
        <f t="shared" si="29"/>
        <v>0</v>
      </c>
      <c r="I53" s="75">
        <f t="shared" si="29"/>
        <v>0</v>
      </c>
    </row>
    <row r="54" spans="1:9" x14ac:dyDescent="0.3">
      <c r="A54" s="153">
        <v>31</v>
      </c>
      <c r="B54" s="154"/>
      <c r="C54" s="155"/>
      <c r="D54" s="88" t="s">
        <v>10</v>
      </c>
      <c r="E54" s="75">
        <v>0</v>
      </c>
      <c r="F54" s="75">
        <f t="shared" si="1"/>
        <v>0</v>
      </c>
      <c r="G54" s="75">
        <v>0</v>
      </c>
      <c r="H54" s="75">
        <v>0</v>
      </c>
      <c r="I54" s="75">
        <v>0</v>
      </c>
    </row>
    <row r="55" spans="1:9" ht="26.4" x14ac:dyDescent="0.3">
      <c r="A55" s="147" t="s">
        <v>187</v>
      </c>
      <c r="B55" s="148"/>
      <c r="C55" s="149"/>
      <c r="D55" s="34" t="s">
        <v>124</v>
      </c>
      <c r="E55" s="75"/>
      <c r="F55" s="75">
        <f t="shared" si="1"/>
        <v>0</v>
      </c>
      <c r="G55" s="75"/>
      <c r="H55" s="75"/>
      <c r="I55" s="75"/>
    </row>
    <row r="56" spans="1:9" x14ac:dyDescent="0.3">
      <c r="A56" s="150">
        <v>3</v>
      </c>
      <c r="B56" s="151"/>
      <c r="C56" s="152"/>
      <c r="D56" s="35" t="s">
        <v>9</v>
      </c>
      <c r="E56" s="75">
        <f t="shared" ref="E56" si="30">SUM(E57:E58)</f>
        <v>104.4</v>
      </c>
      <c r="F56" s="75">
        <f t="shared" si="1"/>
        <v>-104.4</v>
      </c>
      <c r="G56" s="75">
        <f t="shared" ref="G56:I56" si="31">SUM(G57:G58)</f>
        <v>0</v>
      </c>
      <c r="H56" s="75">
        <f t="shared" si="31"/>
        <v>104.4</v>
      </c>
      <c r="I56" s="75">
        <f t="shared" si="31"/>
        <v>104.4</v>
      </c>
    </row>
    <row r="57" spans="1:9" x14ac:dyDescent="0.3">
      <c r="A57" s="153">
        <v>31</v>
      </c>
      <c r="B57" s="154"/>
      <c r="C57" s="155"/>
      <c r="D57" s="35" t="s">
        <v>10</v>
      </c>
      <c r="E57" s="75">
        <v>30</v>
      </c>
      <c r="F57" s="75">
        <f t="shared" si="1"/>
        <v>-30</v>
      </c>
      <c r="G57" s="75">
        <v>0</v>
      </c>
      <c r="H57" s="75">
        <v>30</v>
      </c>
      <c r="I57" s="75">
        <v>30</v>
      </c>
    </row>
    <row r="58" spans="1:9" x14ac:dyDescent="0.3">
      <c r="A58" s="153">
        <v>32</v>
      </c>
      <c r="B58" s="154"/>
      <c r="C58" s="155"/>
      <c r="D58" s="35" t="s">
        <v>21</v>
      </c>
      <c r="E58" s="75">
        <v>74.400000000000006</v>
      </c>
      <c r="F58" s="75">
        <f t="shared" si="1"/>
        <v>-74.400000000000006</v>
      </c>
      <c r="G58" s="75">
        <v>0</v>
      </c>
      <c r="H58" s="75">
        <v>74.400000000000006</v>
      </c>
      <c r="I58" s="75">
        <v>74.400000000000006</v>
      </c>
    </row>
    <row r="59" spans="1:9" x14ac:dyDescent="0.3">
      <c r="A59" s="156" t="s">
        <v>141</v>
      </c>
      <c r="B59" s="157"/>
      <c r="C59" s="158"/>
      <c r="D59" s="86" t="s">
        <v>142</v>
      </c>
      <c r="E59" s="75">
        <f>SUM(E61,E65)</f>
        <v>22832.54</v>
      </c>
      <c r="F59" s="75">
        <f t="shared" si="1"/>
        <v>243.09000000000015</v>
      </c>
      <c r="G59" s="75">
        <f t="shared" ref="G59:I59" si="32">SUM(G61,G65)</f>
        <v>23075.63</v>
      </c>
      <c r="H59" s="75">
        <f t="shared" si="32"/>
        <v>0</v>
      </c>
      <c r="I59" s="75">
        <f t="shared" si="32"/>
        <v>0</v>
      </c>
    </row>
    <row r="60" spans="1:9" x14ac:dyDescent="0.3">
      <c r="A60" s="147" t="s">
        <v>101</v>
      </c>
      <c r="B60" s="148"/>
      <c r="C60" s="149"/>
      <c r="D60" s="87" t="s">
        <v>72</v>
      </c>
      <c r="E60" s="75"/>
      <c r="F60" s="75">
        <f t="shared" si="1"/>
        <v>0</v>
      </c>
      <c r="G60" s="75"/>
      <c r="H60" s="75"/>
      <c r="I60" s="75"/>
    </row>
    <row r="61" spans="1:9" x14ac:dyDescent="0.3">
      <c r="A61" s="150">
        <v>3</v>
      </c>
      <c r="B61" s="151"/>
      <c r="C61" s="152"/>
      <c r="D61" s="88" t="s">
        <v>9</v>
      </c>
      <c r="E61" s="75">
        <f t="shared" ref="E61" si="33">SUM(E62:E63)</f>
        <v>22832.54</v>
      </c>
      <c r="F61" s="75">
        <f t="shared" si="1"/>
        <v>-1418.5400000000009</v>
      </c>
      <c r="G61" s="75">
        <f t="shared" ref="G61:I61" si="34">SUM(G62:G63)</f>
        <v>21414</v>
      </c>
      <c r="H61" s="75">
        <f t="shared" si="34"/>
        <v>0</v>
      </c>
      <c r="I61" s="75">
        <f t="shared" si="34"/>
        <v>0</v>
      </c>
    </row>
    <row r="62" spans="1:9" x14ac:dyDescent="0.3">
      <c r="A62" s="153">
        <v>31</v>
      </c>
      <c r="B62" s="154"/>
      <c r="C62" s="155"/>
      <c r="D62" s="88" t="s">
        <v>10</v>
      </c>
      <c r="E62" s="75">
        <v>19999.13</v>
      </c>
      <c r="F62" s="75">
        <f t="shared" si="1"/>
        <v>-1125.130000000001</v>
      </c>
      <c r="G62" s="75">
        <v>18874</v>
      </c>
      <c r="H62" s="75">
        <v>0</v>
      </c>
      <c r="I62" s="75">
        <v>0</v>
      </c>
    </row>
    <row r="63" spans="1:9" x14ac:dyDescent="0.3">
      <c r="A63" s="153">
        <v>32</v>
      </c>
      <c r="B63" s="154"/>
      <c r="C63" s="155"/>
      <c r="D63" s="88" t="s">
        <v>21</v>
      </c>
      <c r="E63" s="75">
        <v>2833.41</v>
      </c>
      <c r="F63" s="75">
        <f t="shared" si="1"/>
        <v>-293.40999999999985</v>
      </c>
      <c r="G63" s="75">
        <v>2540</v>
      </c>
      <c r="H63" s="75">
        <v>0</v>
      </c>
      <c r="I63" s="75">
        <v>0</v>
      </c>
    </row>
    <row r="64" spans="1:9" ht="26.4" x14ac:dyDescent="0.3">
      <c r="A64" s="147" t="s">
        <v>193</v>
      </c>
      <c r="B64" s="148"/>
      <c r="C64" s="149"/>
      <c r="D64" s="114" t="s">
        <v>194</v>
      </c>
      <c r="E64" s="75"/>
      <c r="F64" s="75">
        <f t="shared" si="1"/>
        <v>0</v>
      </c>
      <c r="G64" s="75"/>
      <c r="H64" s="75"/>
      <c r="I64" s="75"/>
    </row>
    <row r="65" spans="1:9" x14ac:dyDescent="0.3">
      <c r="A65" s="150">
        <v>9</v>
      </c>
      <c r="B65" s="151"/>
      <c r="C65" s="152"/>
      <c r="D65" s="113" t="s">
        <v>136</v>
      </c>
      <c r="E65" s="75">
        <f>SUM(E66)</f>
        <v>0</v>
      </c>
      <c r="F65" s="75">
        <f t="shared" si="1"/>
        <v>1661.63</v>
      </c>
      <c r="G65" s="75">
        <f t="shared" ref="G65" si="35">SUM(G66)</f>
        <v>1661.63</v>
      </c>
      <c r="H65" s="75">
        <f t="shared" ref="H65" si="36">SUM(H66)</f>
        <v>0</v>
      </c>
      <c r="I65" s="75">
        <f t="shared" ref="I65" si="37">SUM(I66)</f>
        <v>0</v>
      </c>
    </row>
    <row r="66" spans="1:9" x14ac:dyDescent="0.3">
      <c r="A66" s="153">
        <v>92</v>
      </c>
      <c r="B66" s="154"/>
      <c r="C66" s="155"/>
      <c r="D66" s="113" t="s">
        <v>155</v>
      </c>
      <c r="E66" s="75">
        <v>0</v>
      </c>
      <c r="F66" s="75">
        <f t="shared" si="1"/>
        <v>1661.63</v>
      </c>
      <c r="G66" s="75">
        <v>1661.63</v>
      </c>
      <c r="H66" s="75">
        <v>0</v>
      </c>
      <c r="I66" s="75">
        <v>0</v>
      </c>
    </row>
    <row r="67" spans="1:9" ht="14.25" customHeight="1" x14ac:dyDescent="0.3">
      <c r="A67" s="156" t="s">
        <v>143</v>
      </c>
      <c r="B67" s="157"/>
      <c r="C67" s="158"/>
      <c r="D67" s="86" t="s">
        <v>144</v>
      </c>
      <c r="E67" s="75">
        <f>SUM(E69,E72)</f>
        <v>0</v>
      </c>
      <c r="F67" s="75">
        <f t="shared" si="1"/>
        <v>0</v>
      </c>
      <c r="G67" s="75">
        <f t="shared" ref="G67:I67" si="38">SUM(G69,G72)</f>
        <v>0</v>
      </c>
      <c r="H67" s="75">
        <f t="shared" si="38"/>
        <v>0</v>
      </c>
      <c r="I67" s="75">
        <f t="shared" si="38"/>
        <v>0</v>
      </c>
    </row>
    <row r="68" spans="1:9" x14ac:dyDescent="0.3">
      <c r="A68" s="147" t="s">
        <v>101</v>
      </c>
      <c r="B68" s="148"/>
      <c r="C68" s="149"/>
      <c r="D68" s="87" t="s">
        <v>72</v>
      </c>
      <c r="E68" s="75"/>
      <c r="F68" s="75">
        <f t="shared" si="1"/>
        <v>0</v>
      </c>
      <c r="G68" s="75"/>
      <c r="H68" s="75"/>
      <c r="I68" s="75"/>
    </row>
    <row r="69" spans="1:9" x14ac:dyDescent="0.3">
      <c r="A69" s="150">
        <v>3</v>
      </c>
      <c r="B69" s="151"/>
      <c r="C69" s="152"/>
      <c r="D69" s="88" t="s">
        <v>9</v>
      </c>
      <c r="E69" s="75">
        <f t="shared" ref="E69:G69" si="39">SUM(E70:E71)</f>
        <v>0</v>
      </c>
      <c r="F69" s="75">
        <f t="shared" si="1"/>
        <v>0</v>
      </c>
      <c r="G69" s="75">
        <f t="shared" si="39"/>
        <v>0</v>
      </c>
      <c r="H69" s="75">
        <f t="shared" ref="H69" si="40">SUM(H70:H71)</f>
        <v>0</v>
      </c>
      <c r="I69" s="75">
        <f t="shared" ref="I69" si="41">SUM(I70:I71)</f>
        <v>0</v>
      </c>
    </row>
    <row r="70" spans="1:9" x14ac:dyDescent="0.3">
      <c r="A70" s="153">
        <v>32</v>
      </c>
      <c r="B70" s="154"/>
      <c r="C70" s="155"/>
      <c r="D70" s="88" t="s">
        <v>21</v>
      </c>
      <c r="E70" s="75">
        <v>0</v>
      </c>
      <c r="F70" s="75">
        <f t="shared" si="1"/>
        <v>0</v>
      </c>
      <c r="G70" s="75">
        <v>0</v>
      </c>
      <c r="H70" s="75">
        <v>0</v>
      </c>
      <c r="I70" s="75">
        <v>0</v>
      </c>
    </row>
    <row r="71" spans="1:9" ht="25.5" customHeight="1" x14ac:dyDescent="0.3">
      <c r="A71" s="147" t="s">
        <v>185</v>
      </c>
      <c r="B71" s="148"/>
      <c r="C71" s="149"/>
      <c r="D71" s="90" t="s">
        <v>165</v>
      </c>
      <c r="E71" s="75"/>
      <c r="F71" s="75">
        <f t="shared" si="1"/>
        <v>0</v>
      </c>
      <c r="G71" s="75"/>
      <c r="H71" s="75"/>
      <c r="I71" s="75"/>
    </row>
    <row r="72" spans="1:9" x14ac:dyDescent="0.3">
      <c r="A72" s="150">
        <v>3</v>
      </c>
      <c r="B72" s="151"/>
      <c r="C72" s="152"/>
      <c r="D72" s="88" t="s">
        <v>9</v>
      </c>
      <c r="E72" s="75">
        <f>SUM(E73:E73)</f>
        <v>0</v>
      </c>
      <c r="F72" s="75">
        <f t="shared" si="1"/>
        <v>0</v>
      </c>
      <c r="G72" s="75">
        <f>SUM(G73:G73)</f>
        <v>0</v>
      </c>
      <c r="H72" s="75">
        <f>SUM(H73:H73)</f>
        <v>0</v>
      </c>
      <c r="I72" s="75">
        <f>SUM(I73:I73)</f>
        <v>0</v>
      </c>
    </row>
    <row r="73" spans="1:9" x14ac:dyDescent="0.3">
      <c r="A73" s="153">
        <v>32</v>
      </c>
      <c r="B73" s="154"/>
      <c r="C73" s="155"/>
      <c r="D73" s="88" t="s">
        <v>21</v>
      </c>
      <c r="E73" s="75">
        <v>0</v>
      </c>
      <c r="F73" s="75">
        <f t="shared" si="1"/>
        <v>0</v>
      </c>
      <c r="G73" s="75">
        <v>0</v>
      </c>
      <c r="H73" s="75">
        <v>0</v>
      </c>
      <c r="I73" s="75">
        <v>0</v>
      </c>
    </row>
    <row r="74" spans="1:9" x14ac:dyDescent="0.3">
      <c r="A74" s="156" t="s">
        <v>93</v>
      </c>
      <c r="B74" s="157"/>
      <c r="C74" s="158"/>
      <c r="D74" s="31" t="s">
        <v>94</v>
      </c>
      <c r="E74" s="75">
        <f>SUM(E76)</f>
        <v>2654</v>
      </c>
      <c r="F74" s="75">
        <f t="shared" si="1"/>
        <v>-54</v>
      </c>
      <c r="G74" s="75">
        <f>SUM(G76)</f>
        <v>2600</v>
      </c>
      <c r="H74" s="75">
        <f t="shared" ref="H74:I74" si="42">SUM(H76)</f>
        <v>2654</v>
      </c>
      <c r="I74" s="75">
        <f t="shared" si="42"/>
        <v>2654</v>
      </c>
    </row>
    <row r="75" spans="1:9" ht="26.4" x14ac:dyDescent="0.3">
      <c r="A75" s="147" t="s">
        <v>188</v>
      </c>
      <c r="B75" s="148"/>
      <c r="C75" s="149"/>
      <c r="D75" s="32" t="s">
        <v>66</v>
      </c>
      <c r="E75" s="75"/>
      <c r="F75" s="75">
        <f t="shared" si="1"/>
        <v>0</v>
      </c>
      <c r="G75" s="75"/>
      <c r="H75" s="75"/>
      <c r="I75" s="75"/>
    </row>
    <row r="76" spans="1:9" x14ac:dyDescent="0.3">
      <c r="A76" s="150">
        <v>3</v>
      </c>
      <c r="B76" s="151"/>
      <c r="C76" s="152"/>
      <c r="D76" s="33" t="s">
        <v>9</v>
      </c>
      <c r="E76" s="75">
        <f>SUM(E77)</f>
        <v>2654</v>
      </c>
      <c r="F76" s="75">
        <f t="shared" si="1"/>
        <v>-54</v>
      </c>
      <c r="G76" s="75">
        <f>SUM(G77)</f>
        <v>2600</v>
      </c>
      <c r="H76" s="75">
        <f t="shared" ref="H76:I76" si="43">SUM(H77)</f>
        <v>2654</v>
      </c>
      <c r="I76" s="75">
        <f t="shared" si="43"/>
        <v>2654</v>
      </c>
    </row>
    <row r="77" spans="1:9" x14ac:dyDescent="0.3">
      <c r="A77" s="153">
        <v>32</v>
      </c>
      <c r="B77" s="154"/>
      <c r="C77" s="155"/>
      <c r="D77" s="33" t="s">
        <v>21</v>
      </c>
      <c r="E77" s="75">
        <v>2654</v>
      </c>
      <c r="F77" s="75">
        <f t="shared" ref="F77:F130" si="44">SUM(G77-E77)</f>
        <v>-54</v>
      </c>
      <c r="G77" s="75">
        <v>2600</v>
      </c>
      <c r="H77" s="75">
        <v>2654</v>
      </c>
      <c r="I77" s="75">
        <v>2654</v>
      </c>
    </row>
    <row r="78" spans="1:9" ht="26.4" x14ac:dyDescent="0.3">
      <c r="A78" s="156" t="s">
        <v>95</v>
      </c>
      <c r="B78" s="157"/>
      <c r="C78" s="158"/>
      <c r="D78" s="31" t="s">
        <v>96</v>
      </c>
      <c r="E78" s="75">
        <f>SUM(E80)</f>
        <v>245</v>
      </c>
      <c r="F78" s="75">
        <f t="shared" si="44"/>
        <v>330.32000000000005</v>
      </c>
      <c r="G78" s="75">
        <f>SUM(G80)</f>
        <v>575.32000000000005</v>
      </c>
      <c r="H78" s="75">
        <f t="shared" ref="H78:I78" si="45">SUM(H80)</f>
        <v>245</v>
      </c>
      <c r="I78" s="75">
        <f t="shared" si="45"/>
        <v>245</v>
      </c>
    </row>
    <row r="79" spans="1:9" ht="26.4" x14ac:dyDescent="0.3">
      <c r="A79" s="147" t="s">
        <v>189</v>
      </c>
      <c r="B79" s="148"/>
      <c r="C79" s="149"/>
      <c r="D79" s="32" t="s">
        <v>65</v>
      </c>
      <c r="E79" s="75"/>
      <c r="F79" s="75">
        <f t="shared" si="44"/>
        <v>0</v>
      </c>
      <c r="G79" s="75"/>
      <c r="H79" s="75"/>
      <c r="I79" s="75"/>
    </row>
    <row r="80" spans="1:9" x14ac:dyDescent="0.3">
      <c r="A80" s="150">
        <v>3</v>
      </c>
      <c r="B80" s="151"/>
      <c r="C80" s="152"/>
      <c r="D80" s="33" t="s">
        <v>9</v>
      </c>
      <c r="E80" s="75">
        <f>SUM(E81)</f>
        <v>245</v>
      </c>
      <c r="F80" s="75">
        <f t="shared" si="44"/>
        <v>330.32000000000005</v>
      </c>
      <c r="G80" s="75">
        <f>SUM(G81)</f>
        <v>575.32000000000005</v>
      </c>
      <c r="H80" s="75">
        <f t="shared" ref="H80:I80" si="46">SUM(H81)</f>
        <v>245</v>
      </c>
      <c r="I80" s="75">
        <f t="shared" si="46"/>
        <v>245</v>
      </c>
    </row>
    <row r="81" spans="1:9" x14ac:dyDescent="0.3">
      <c r="A81" s="153">
        <v>32</v>
      </c>
      <c r="B81" s="154"/>
      <c r="C81" s="155"/>
      <c r="D81" s="33" t="s">
        <v>21</v>
      </c>
      <c r="E81" s="75">
        <v>245</v>
      </c>
      <c r="F81" s="75">
        <f t="shared" si="44"/>
        <v>330.32000000000005</v>
      </c>
      <c r="G81" s="75">
        <v>575.32000000000005</v>
      </c>
      <c r="H81" s="75">
        <v>245</v>
      </c>
      <c r="I81" s="75">
        <v>245</v>
      </c>
    </row>
    <row r="82" spans="1:9" x14ac:dyDescent="0.3">
      <c r="A82" s="156" t="s">
        <v>97</v>
      </c>
      <c r="B82" s="157"/>
      <c r="C82" s="158"/>
      <c r="D82" s="31" t="s">
        <v>98</v>
      </c>
      <c r="E82" s="75">
        <f>SUM(E84)</f>
        <v>400</v>
      </c>
      <c r="F82" s="75">
        <f t="shared" si="44"/>
        <v>0</v>
      </c>
      <c r="G82" s="75">
        <f>SUM(G84)</f>
        <v>400</v>
      </c>
      <c r="H82" s="75">
        <f t="shared" ref="H82:I82" si="47">SUM(H84)</f>
        <v>400</v>
      </c>
      <c r="I82" s="75">
        <f t="shared" si="47"/>
        <v>400</v>
      </c>
    </row>
    <row r="83" spans="1:9" ht="26.4" x14ac:dyDescent="0.3">
      <c r="A83" s="147" t="s">
        <v>189</v>
      </c>
      <c r="B83" s="148"/>
      <c r="C83" s="149"/>
      <c r="D83" s="32" t="s">
        <v>65</v>
      </c>
      <c r="E83" s="75"/>
      <c r="F83" s="75">
        <f t="shared" si="44"/>
        <v>0</v>
      </c>
      <c r="G83" s="75"/>
      <c r="H83" s="75"/>
      <c r="I83" s="75"/>
    </row>
    <row r="84" spans="1:9" x14ac:dyDescent="0.3">
      <c r="A84" s="150">
        <v>3</v>
      </c>
      <c r="B84" s="151"/>
      <c r="C84" s="152"/>
      <c r="D84" s="33" t="s">
        <v>9</v>
      </c>
      <c r="E84" s="75">
        <f>SUM(E85)</f>
        <v>400</v>
      </c>
      <c r="F84" s="75">
        <f t="shared" si="44"/>
        <v>0</v>
      </c>
      <c r="G84" s="75">
        <f>SUM(G85)</f>
        <v>400</v>
      </c>
      <c r="H84" s="75">
        <f t="shared" ref="H84:I84" si="48">SUM(H85)</f>
        <v>400</v>
      </c>
      <c r="I84" s="75">
        <f t="shared" si="48"/>
        <v>400</v>
      </c>
    </row>
    <row r="85" spans="1:9" x14ac:dyDescent="0.3">
      <c r="A85" s="153">
        <v>32</v>
      </c>
      <c r="B85" s="154"/>
      <c r="C85" s="155"/>
      <c r="D85" s="33" t="s">
        <v>21</v>
      </c>
      <c r="E85" s="75">
        <v>400</v>
      </c>
      <c r="F85" s="75">
        <f t="shared" si="44"/>
        <v>0</v>
      </c>
      <c r="G85" s="75">
        <v>400</v>
      </c>
      <c r="H85" s="75">
        <v>400</v>
      </c>
      <c r="I85" s="75">
        <v>400</v>
      </c>
    </row>
    <row r="86" spans="1:9" x14ac:dyDescent="0.3">
      <c r="A86" s="156" t="s">
        <v>99</v>
      </c>
      <c r="B86" s="157"/>
      <c r="C86" s="158"/>
      <c r="D86" s="31" t="s">
        <v>100</v>
      </c>
      <c r="E86" s="75">
        <f t="shared" ref="E86" si="49">SUM(E88,E90)</f>
        <v>1600</v>
      </c>
      <c r="F86" s="75">
        <f t="shared" si="44"/>
        <v>0</v>
      </c>
      <c r="G86" s="75">
        <f t="shared" ref="G86:I86" si="50">SUM(G88,G90)</f>
        <v>1600</v>
      </c>
      <c r="H86" s="75">
        <f t="shared" si="50"/>
        <v>1600</v>
      </c>
      <c r="I86" s="75">
        <f t="shared" si="50"/>
        <v>1600</v>
      </c>
    </row>
    <row r="87" spans="1:9" x14ac:dyDescent="0.3">
      <c r="A87" s="147" t="s">
        <v>101</v>
      </c>
      <c r="B87" s="148"/>
      <c r="C87" s="149"/>
      <c r="D87" s="32" t="s">
        <v>72</v>
      </c>
      <c r="E87" s="75"/>
      <c r="F87" s="75">
        <f t="shared" si="44"/>
        <v>0</v>
      </c>
      <c r="G87" s="75"/>
      <c r="H87" s="75"/>
      <c r="I87" s="75"/>
    </row>
    <row r="88" spans="1:9" x14ac:dyDescent="0.3">
      <c r="A88" s="150">
        <v>3</v>
      </c>
      <c r="B88" s="151"/>
      <c r="C88" s="152"/>
      <c r="D88" s="33" t="s">
        <v>9</v>
      </c>
      <c r="E88" s="75">
        <f>SUM(E89)</f>
        <v>1600</v>
      </c>
      <c r="F88" s="75">
        <f t="shared" si="44"/>
        <v>-220</v>
      </c>
      <c r="G88" s="75">
        <f>SUM(G89)</f>
        <v>1380</v>
      </c>
      <c r="H88" s="75">
        <f t="shared" ref="H88:I88" si="51">SUM(H89)</f>
        <v>1600</v>
      </c>
      <c r="I88" s="75">
        <f t="shared" si="51"/>
        <v>1600</v>
      </c>
    </row>
    <row r="89" spans="1:9" x14ac:dyDescent="0.3">
      <c r="A89" s="153">
        <v>32</v>
      </c>
      <c r="B89" s="154"/>
      <c r="C89" s="155"/>
      <c r="D89" s="33" t="s">
        <v>21</v>
      </c>
      <c r="E89" s="75">
        <v>1600</v>
      </c>
      <c r="F89" s="75">
        <f t="shared" si="44"/>
        <v>-220</v>
      </c>
      <c r="G89" s="75">
        <v>1380</v>
      </c>
      <c r="H89" s="75">
        <v>1600</v>
      </c>
      <c r="I89" s="75">
        <v>1600</v>
      </c>
    </row>
    <row r="90" spans="1:9" ht="26.4" x14ac:dyDescent="0.3">
      <c r="A90" s="150">
        <v>4</v>
      </c>
      <c r="B90" s="151"/>
      <c r="C90" s="152"/>
      <c r="D90" s="88" t="s">
        <v>11</v>
      </c>
      <c r="E90" s="75">
        <f>SUM(E91)</f>
        <v>0</v>
      </c>
      <c r="F90" s="75">
        <f t="shared" si="44"/>
        <v>220</v>
      </c>
      <c r="G90" s="75">
        <f>SUM(G91)</f>
        <v>220</v>
      </c>
      <c r="H90" s="75">
        <f t="shared" ref="H90:I90" si="52">SUM(H91)</f>
        <v>0</v>
      </c>
      <c r="I90" s="75">
        <f t="shared" si="52"/>
        <v>0</v>
      </c>
    </row>
    <row r="91" spans="1:9" ht="26.4" x14ac:dyDescent="0.3">
      <c r="A91" s="153">
        <v>42</v>
      </c>
      <c r="B91" s="154"/>
      <c r="C91" s="155"/>
      <c r="D91" s="88" t="s">
        <v>28</v>
      </c>
      <c r="E91" s="75">
        <v>0</v>
      </c>
      <c r="F91" s="75">
        <f t="shared" si="44"/>
        <v>220</v>
      </c>
      <c r="G91" s="75">
        <v>220</v>
      </c>
      <c r="H91" s="75">
        <v>0</v>
      </c>
      <c r="I91" s="75">
        <v>0</v>
      </c>
    </row>
    <row r="92" spans="1:9" ht="26.4" x14ac:dyDescent="0.3">
      <c r="A92" s="156" t="s">
        <v>156</v>
      </c>
      <c r="B92" s="157"/>
      <c r="C92" s="158"/>
      <c r="D92" s="86" t="s">
        <v>92</v>
      </c>
      <c r="E92" s="75">
        <f t="shared" ref="E92" si="53">SUM(E93,E97,E101,E105,E109)</f>
        <v>1104.25</v>
      </c>
      <c r="F92" s="75">
        <f t="shared" si="44"/>
        <v>0</v>
      </c>
      <c r="G92" s="75">
        <f t="shared" ref="G92:I92" si="54">SUM(G93,G97,G101,G105,G109)</f>
        <v>1104.25</v>
      </c>
      <c r="H92" s="75">
        <f t="shared" si="54"/>
        <v>504.25</v>
      </c>
      <c r="I92" s="75">
        <f t="shared" si="54"/>
        <v>504.25</v>
      </c>
    </row>
    <row r="93" spans="1:9" ht="26.4" x14ac:dyDescent="0.3">
      <c r="A93" s="156" t="s">
        <v>117</v>
      </c>
      <c r="B93" s="157"/>
      <c r="C93" s="158"/>
      <c r="D93" s="36" t="s">
        <v>118</v>
      </c>
      <c r="E93" s="75">
        <f>SUM(E95)</f>
        <v>405</v>
      </c>
      <c r="F93" s="75">
        <f t="shared" si="44"/>
        <v>0</v>
      </c>
      <c r="G93" s="75">
        <f>SUM(G95)</f>
        <v>405</v>
      </c>
      <c r="H93" s="75">
        <f t="shared" ref="H93:I93" si="55">SUM(H95)</f>
        <v>405</v>
      </c>
      <c r="I93" s="75">
        <f t="shared" si="55"/>
        <v>405</v>
      </c>
    </row>
    <row r="94" spans="1:9" ht="39.6" x14ac:dyDescent="0.3">
      <c r="A94" s="147" t="s">
        <v>190</v>
      </c>
      <c r="B94" s="148"/>
      <c r="C94" s="149"/>
      <c r="D94" s="34" t="s">
        <v>119</v>
      </c>
      <c r="E94" s="75"/>
      <c r="F94" s="75">
        <f t="shared" si="44"/>
        <v>0</v>
      </c>
      <c r="G94" s="75"/>
      <c r="H94" s="75"/>
      <c r="I94" s="75"/>
    </row>
    <row r="95" spans="1:9" x14ac:dyDescent="0.3">
      <c r="A95" s="150">
        <v>3</v>
      </c>
      <c r="B95" s="151"/>
      <c r="C95" s="152"/>
      <c r="D95" s="35" t="s">
        <v>9</v>
      </c>
      <c r="E95" s="75">
        <f>SUM(E96)</f>
        <v>405</v>
      </c>
      <c r="F95" s="75">
        <f t="shared" si="44"/>
        <v>0</v>
      </c>
      <c r="G95" s="75">
        <f>SUM(G96)</f>
        <v>405</v>
      </c>
      <c r="H95" s="75">
        <f t="shared" ref="H95:I95" si="56">SUM(H96)</f>
        <v>405</v>
      </c>
      <c r="I95" s="75">
        <f t="shared" si="56"/>
        <v>405</v>
      </c>
    </row>
    <row r="96" spans="1:9" x14ac:dyDescent="0.3">
      <c r="A96" s="153">
        <v>38</v>
      </c>
      <c r="B96" s="154"/>
      <c r="C96" s="155"/>
      <c r="D96" s="35" t="s">
        <v>114</v>
      </c>
      <c r="E96" s="75">
        <v>405</v>
      </c>
      <c r="F96" s="75">
        <f t="shared" si="44"/>
        <v>0</v>
      </c>
      <c r="G96" s="75">
        <v>405</v>
      </c>
      <c r="H96" s="75">
        <v>405</v>
      </c>
      <c r="I96" s="75">
        <v>405</v>
      </c>
    </row>
    <row r="97" spans="1:9" x14ac:dyDescent="0.3">
      <c r="A97" s="156" t="s">
        <v>145</v>
      </c>
      <c r="B97" s="157"/>
      <c r="C97" s="158"/>
      <c r="D97" s="86" t="s">
        <v>146</v>
      </c>
      <c r="E97" s="75">
        <f>SUM(E99)</f>
        <v>0</v>
      </c>
      <c r="F97" s="75">
        <f t="shared" si="44"/>
        <v>0</v>
      </c>
      <c r="G97" s="75">
        <f>SUM(G99)</f>
        <v>0</v>
      </c>
      <c r="H97" s="75">
        <f t="shared" ref="H97:I97" si="57">SUM(H99)</f>
        <v>0</v>
      </c>
      <c r="I97" s="75">
        <f t="shared" si="57"/>
        <v>0</v>
      </c>
    </row>
    <row r="98" spans="1:9" x14ac:dyDescent="0.3">
      <c r="A98" s="147" t="s">
        <v>101</v>
      </c>
      <c r="B98" s="148"/>
      <c r="C98" s="149"/>
      <c r="D98" s="87" t="s">
        <v>72</v>
      </c>
      <c r="E98" s="75"/>
      <c r="F98" s="75">
        <f t="shared" si="44"/>
        <v>0</v>
      </c>
      <c r="G98" s="75"/>
      <c r="H98" s="75"/>
      <c r="I98" s="75"/>
    </row>
    <row r="99" spans="1:9" x14ac:dyDescent="0.3">
      <c r="A99" s="150">
        <v>3</v>
      </c>
      <c r="B99" s="151"/>
      <c r="C99" s="152"/>
      <c r="D99" s="88" t="s">
        <v>9</v>
      </c>
      <c r="E99" s="75">
        <f>SUM(E100)</f>
        <v>0</v>
      </c>
      <c r="F99" s="75">
        <f t="shared" si="44"/>
        <v>0</v>
      </c>
      <c r="G99" s="75">
        <f>SUM(G100)</f>
        <v>0</v>
      </c>
      <c r="H99" s="75">
        <f t="shared" ref="H99:I99" si="58">SUM(H100)</f>
        <v>0</v>
      </c>
      <c r="I99" s="75">
        <f t="shared" si="58"/>
        <v>0</v>
      </c>
    </row>
    <row r="100" spans="1:9" x14ac:dyDescent="0.3">
      <c r="A100" s="153">
        <v>32</v>
      </c>
      <c r="B100" s="154"/>
      <c r="C100" s="155"/>
      <c r="D100" s="88" t="s">
        <v>21</v>
      </c>
      <c r="E100" s="75">
        <v>0</v>
      </c>
      <c r="F100" s="75">
        <f t="shared" si="44"/>
        <v>0</v>
      </c>
      <c r="G100" s="75">
        <v>0</v>
      </c>
      <c r="H100" s="75">
        <v>0</v>
      </c>
      <c r="I100" s="75">
        <v>0</v>
      </c>
    </row>
    <row r="101" spans="1:9" ht="26.4" x14ac:dyDescent="0.3">
      <c r="A101" s="156" t="s">
        <v>157</v>
      </c>
      <c r="B101" s="157"/>
      <c r="C101" s="158"/>
      <c r="D101" s="86" t="s">
        <v>158</v>
      </c>
      <c r="E101" s="75">
        <f>SUM(E103)</f>
        <v>0</v>
      </c>
      <c r="F101" s="75">
        <f t="shared" si="44"/>
        <v>0</v>
      </c>
      <c r="G101" s="75">
        <f>SUM(G103)</f>
        <v>0</v>
      </c>
      <c r="H101" s="75">
        <f t="shared" ref="H101:I101" si="59">SUM(H103)</f>
        <v>0</v>
      </c>
      <c r="I101" s="75">
        <f t="shared" si="59"/>
        <v>0</v>
      </c>
    </row>
    <row r="102" spans="1:9" x14ac:dyDescent="0.3">
      <c r="A102" s="147" t="s">
        <v>101</v>
      </c>
      <c r="B102" s="148"/>
      <c r="C102" s="149"/>
      <c r="D102" s="87" t="s">
        <v>72</v>
      </c>
      <c r="E102" s="75"/>
      <c r="F102" s="75">
        <f t="shared" si="44"/>
        <v>0</v>
      </c>
      <c r="G102" s="75"/>
      <c r="H102" s="75"/>
      <c r="I102" s="75"/>
    </row>
    <row r="103" spans="1:9" x14ac:dyDescent="0.3">
      <c r="A103" s="150">
        <v>3</v>
      </c>
      <c r="B103" s="151"/>
      <c r="C103" s="152"/>
      <c r="D103" s="88" t="s">
        <v>9</v>
      </c>
      <c r="E103" s="75">
        <f>SUM(E104)</f>
        <v>0</v>
      </c>
      <c r="F103" s="75">
        <f t="shared" si="44"/>
        <v>0</v>
      </c>
      <c r="G103" s="75">
        <f>SUM(G104)</f>
        <v>0</v>
      </c>
      <c r="H103" s="75">
        <f t="shared" ref="H103:I103" si="60">SUM(H104)</f>
        <v>0</v>
      </c>
      <c r="I103" s="75">
        <f t="shared" si="60"/>
        <v>0</v>
      </c>
    </row>
    <row r="104" spans="1:9" x14ac:dyDescent="0.3">
      <c r="A104" s="153">
        <v>32</v>
      </c>
      <c r="B104" s="154"/>
      <c r="C104" s="155"/>
      <c r="D104" s="88" t="s">
        <v>21</v>
      </c>
      <c r="E104" s="75">
        <v>0</v>
      </c>
      <c r="F104" s="75">
        <f t="shared" si="44"/>
        <v>0</v>
      </c>
      <c r="G104" s="75">
        <v>0</v>
      </c>
      <c r="H104" s="75">
        <v>0</v>
      </c>
      <c r="I104" s="75">
        <v>0</v>
      </c>
    </row>
    <row r="105" spans="1:9" ht="26.4" x14ac:dyDescent="0.3">
      <c r="A105" s="156" t="s">
        <v>125</v>
      </c>
      <c r="B105" s="157"/>
      <c r="C105" s="158"/>
      <c r="D105" s="84" t="s">
        <v>126</v>
      </c>
      <c r="E105" s="75">
        <f>SUM(E107)</f>
        <v>600</v>
      </c>
      <c r="F105" s="75">
        <f t="shared" si="44"/>
        <v>0</v>
      </c>
      <c r="G105" s="75">
        <f>SUM(G107)</f>
        <v>600</v>
      </c>
      <c r="H105" s="75">
        <f t="shared" ref="H105:I105" si="61">SUM(H107)</f>
        <v>0</v>
      </c>
      <c r="I105" s="75">
        <f t="shared" si="61"/>
        <v>0</v>
      </c>
    </row>
    <row r="106" spans="1:9" x14ac:dyDescent="0.3">
      <c r="A106" s="147" t="s">
        <v>101</v>
      </c>
      <c r="B106" s="148"/>
      <c r="C106" s="149"/>
      <c r="D106" s="82" t="s">
        <v>72</v>
      </c>
      <c r="E106" s="75"/>
      <c r="F106" s="75">
        <f t="shared" si="44"/>
        <v>0</v>
      </c>
      <c r="G106" s="75"/>
      <c r="H106" s="75"/>
      <c r="I106" s="75"/>
    </row>
    <row r="107" spans="1:9" x14ac:dyDescent="0.3">
      <c r="A107" s="150">
        <v>3</v>
      </c>
      <c r="B107" s="151"/>
      <c r="C107" s="152"/>
      <c r="D107" s="83" t="s">
        <v>9</v>
      </c>
      <c r="E107" s="75">
        <f>SUM(E108)</f>
        <v>600</v>
      </c>
      <c r="F107" s="75">
        <f t="shared" si="44"/>
        <v>0</v>
      </c>
      <c r="G107" s="75">
        <f>SUM(G108)</f>
        <v>600</v>
      </c>
      <c r="H107" s="75">
        <f t="shared" ref="H107:I107" si="62">SUM(H108)</f>
        <v>0</v>
      </c>
      <c r="I107" s="75">
        <f t="shared" si="62"/>
        <v>0</v>
      </c>
    </row>
    <row r="108" spans="1:9" x14ac:dyDescent="0.3">
      <c r="A108" s="153">
        <v>32</v>
      </c>
      <c r="B108" s="154"/>
      <c r="C108" s="155"/>
      <c r="D108" s="83" t="s">
        <v>21</v>
      </c>
      <c r="E108" s="75">
        <v>600</v>
      </c>
      <c r="F108" s="75">
        <f t="shared" si="44"/>
        <v>0</v>
      </c>
      <c r="G108" s="75">
        <v>600</v>
      </c>
      <c r="H108" s="75">
        <v>0</v>
      </c>
      <c r="I108" s="75">
        <v>0</v>
      </c>
    </row>
    <row r="109" spans="1:9" ht="39.6" x14ac:dyDescent="0.3">
      <c r="A109" s="156" t="s">
        <v>159</v>
      </c>
      <c r="B109" s="157"/>
      <c r="C109" s="158"/>
      <c r="D109" s="86" t="s">
        <v>160</v>
      </c>
      <c r="E109" s="75">
        <f>SUM(E111)</f>
        <v>99.25</v>
      </c>
      <c r="F109" s="75">
        <f t="shared" si="44"/>
        <v>0</v>
      </c>
      <c r="G109" s="75">
        <f>SUM(G111)</f>
        <v>99.25</v>
      </c>
      <c r="H109" s="75">
        <f t="shared" ref="H109:I109" si="63">SUM(H111)</f>
        <v>99.25</v>
      </c>
      <c r="I109" s="75">
        <f t="shared" si="63"/>
        <v>99.25</v>
      </c>
    </row>
    <row r="110" spans="1:9" x14ac:dyDescent="0.3">
      <c r="A110" s="147" t="s">
        <v>101</v>
      </c>
      <c r="B110" s="148"/>
      <c r="C110" s="149"/>
      <c r="D110" s="87" t="s">
        <v>72</v>
      </c>
      <c r="E110" s="75"/>
      <c r="F110" s="75">
        <f t="shared" si="44"/>
        <v>0</v>
      </c>
      <c r="G110" s="75"/>
      <c r="H110" s="75"/>
      <c r="I110" s="75"/>
    </row>
    <row r="111" spans="1:9" x14ac:dyDescent="0.3">
      <c r="A111" s="150">
        <v>3</v>
      </c>
      <c r="B111" s="151"/>
      <c r="C111" s="152"/>
      <c r="D111" s="88" t="s">
        <v>9</v>
      </c>
      <c r="E111" s="75">
        <f>SUM(E112)</f>
        <v>99.25</v>
      </c>
      <c r="F111" s="75">
        <f t="shared" si="44"/>
        <v>0</v>
      </c>
      <c r="G111" s="75">
        <f>SUM(G112)</f>
        <v>99.25</v>
      </c>
      <c r="H111" s="75">
        <f t="shared" ref="H111:I111" si="64">SUM(H112)</f>
        <v>99.25</v>
      </c>
      <c r="I111" s="75">
        <f t="shared" si="64"/>
        <v>99.25</v>
      </c>
    </row>
    <row r="112" spans="1:9" x14ac:dyDescent="0.3">
      <c r="A112" s="153">
        <v>32</v>
      </c>
      <c r="B112" s="154"/>
      <c r="C112" s="155"/>
      <c r="D112" s="88" t="s">
        <v>21</v>
      </c>
      <c r="E112" s="75">
        <v>99.25</v>
      </c>
      <c r="F112" s="75">
        <f t="shared" si="44"/>
        <v>0</v>
      </c>
      <c r="G112" s="75">
        <v>99.25</v>
      </c>
      <c r="H112" s="75">
        <v>99.25</v>
      </c>
      <c r="I112" s="75">
        <v>99.25</v>
      </c>
    </row>
    <row r="113" spans="1:9" ht="26.4" x14ac:dyDescent="0.3">
      <c r="A113" s="156" t="s">
        <v>102</v>
      </c>
      <c r="B113" s="157"/>
      <c r="C113" s="158"/>
      <c r="D113" s="31" t="s">
        <v>103</v>
      </c>
      <c r="E113" s="75">
        <f t="shared" ref="E113" si="65">SUM(E114,E118)</f>
        <v>5000</v>
      </c>
      <c r="F113" s="75">
        <f t="shared" si="44"/>
        <v>0</v>
      </c>
      <c r="G113" s="75">
        <f t="shared" ref="G113:I113" si="66">SUM(G114,G118)</f>
        <v>5000</v>
      </c>
      <c r="H113" s="75">
        <f t="shared" si="66"/>
        <v>0</v>
      </c>
      <c r="I113" s="75">
        <f t="shared" si="66"/>
        <v>0</v>
      </c>
    </row>
    <row r="114" spans="1:9" ht="26.4" x14ac:dyDescent="0.3">
      <c r="A114" s="156" t="s">
        <v>104</v>
      </c>
      <c r="B114" s="157"/>
      <c r="C114" s="158"/>
      <c r="D114" s="31" t="s">
        <v>105</v>
      </c>
      <c r="E114" s="75">
        <f>SUM(E116)</f>
        <v>5000</v>
      </c>
      <c r="F114" s="75">
        <f t="shared" si="44"/>
        <v>0</v>
      </c>
      <c r="G114" s="75">
        <f>SUM(G116)</f>
        <v>5000</v>
      </c>
      <c r="H114" s="75">
        <f t="shared" ref="H114:I114" si="67">SUM(H116)</f>
        <v>0</v>
      </c>
      <c r="I114" s="75">
        <f t="shared" si="67"/>
        <v>0</v>
      </c>
    </row>
    <row r="115" spans="1:9" ht="26.4" x14ac:dyDescent="0.3">
      <c r="A115" s="147" t="s">
        <v>83</v>
      </c>
      <c r="B115" s="148"/>
      <c r="C115" s="149"/>
      <c r="D115" s="32" t="s">
        <v>73</v>
      </c>
      <c r="E115" s="75"/>
      <c r="F115" s="75">
        <f t="shared" si="44"/>
        <v>0</v>
      </c>
      <c r="G115" s="75"/>
      <c r="H115" s="75"/>
      <c r="I115" s="75"/>
    </row>
    <row r="116" spans="1:9" x14ac:dyDescent="0.3">
      <c r="A116" s="150">
        <v>3</v>
      </c>
      <c r="B116" s="151"/>
      <c r="C116" s="152"/>
      <c r="D116" s="33" t="s">
        <v>9</v>
      </c>
      <c r="E116" s="75">
        <f>SUM(E117)</f>
        <v>5000</v>
      </c>
      <c r="F116" s="75">
        <f t="shared" si="44"/>
        <v>0</v>
      </c>
      <c r="G116" s="75">
        <f>SUM(G117)</f>
        <v>5000</v>
      </c>
      <c r="H116" s="75">
        <f t="shared" ref="H116:I116" si="68">SUM(H117)</f>
        <v>0</v>
      </c>
      <c r="I116" s="75">
        <f t="shared" si="68"/>
        <v>0</v>
      </c>
    </row>
    <row r="117" spans="1:9" x14ac:dyDescent="0.3">
      <c r="A117" s="153">
        <v>32</v>
      </c>
      <c r="B117" s="154"/>
      <c r="C117" s="155"/>
      <c r="D117" s="33" t="s">
        <v>21</v>
      </c>
      <c r="E117" s="75">
        <v>5000</v>
      </c>
      <c r="F117" s="75">
        <f t="shared" si="44"/>
        <v>0</v>
      </c>
      <c r="G117" s="75">
        <v>5000</v>
      </c>
      <c r="H117" s="75">
        <v>0</v>
      </c>
      <c r="I117" s="75">
        <v>0</v>
      </c>
    </row>
    <row r="118" spans="1:9" ht="26.4" x14ac:dyDescent="0.3">
      <c r="A118" s="156" t="s">
        <v>161</v>
      </c>
      <c r="B118" s="157"/>
      <c r="C118" s="158"/>
      <c r="D118" s="86" t="s">
        <v>162</v>
      </c>
      <c r="E118" s="75">
        <f>SUM(E120)</f>
        <v>0</v>
      </c>
      <c r="F118" s="75">
        <f t="shared" si="44"/>
        <v>0</v>
      </c>
      <c r="G118" s="75">
        <f>SUM(G120)</f>
        <v>0</v>
      </c>
      <c r="H118" s="75">
        <f t="shared" ref="H118:I118" si="69">SUM(H120)</f>
        <v>0</v>
      </c>
      <c r="I118" s="75">
        <f t="shared" si="69"/>
        <v>0</v>
      </c>
    </row>
    <row r="119" spans="1:9" x14ac:dyDescent="0.3">
      <c r="A119" s="147" t="s">
        <v>101</v>
      </c>
      <c r="B119" s="148"/>
      <c r="C119" s="149"/>
      <c r="D119" s="87" t="s">
        <v>72</v>
      </c>
      <c r="E119" s="75"/>
      <c r="F119" s="75">
        <f t="shared" si="44"/>
        <v>0</v>
      </c>
      <c r="G119" s="75"/>
      <c r="H119" s="75"/>
      <c r="I119" s="75"/>
    </row>
    <row r="120" spans="1:9" x14ac:dyDescent="0.3">
      <c r="A120" s="150">
        <v>3</v>
      </c>
      <c r="B120" s="151"/>
      <c r="C120" s="152"/>
      <c r="D120" s="88" t="s">
        <v>9</v>
      </c>
      <c r="E120" s="75">
        <f>SUM(E121)</f>
        <v>0</v>
      </c>
      <c r="F120" s="75">
        <f t="shared" si="44"/>
        <v>0</v>
      </c>
      <c r="G120" s="75">
        <f>SUM(G121)</f>
        <v>0</v>
      </c>
      <c r="H120" s="75">
        <f t="shared" ref="H120:I120" si="70">SUM(H121)</f>
        <v>0</v>
      </c>
      <c r="I120" s="75">
        <f t="shared" si="70"/>
        <v>0</v>
      </c>
    </row>
    <row r="121" spans="1:9" x14ac:dyDescent="0.3">
      <c r="A121" s="153">
        <v>32</v>
      </c>
      <c r="B121" s="154"/>
      <c r="C121" s="155"/>
      <c r="D121" s="88" t="s">
        <v>21</v>
      </c>
      <c r="E121" s="75">
        <v>0</v>
      </c>
      <c r="F121" s="75">
        <f t="shared" si="44"/>
        <v>0</v>
      </c>
      <c r="G121" s="75">
        <v>0</v>
      </c>
      <c r="H121" s="75">
        <v>0</v>
      </c>
      <c r="I121" s="75">
        <v>0</v>
      </c>
    </row>
    <row r="122" spans="1:9" ht="26.4" x14ac:dyDescent="0.3">
      <c r="A122" s="156" t="s">
        <v>130</v>
      </c>
      <c r="B122" s="157"/>
      <c r="C122" s="158"/>
      <c r="D122" s="86" t="s">
        <v>131</v>
      </c>
      <c r="E122" s="75">
        <f t="shared" ref="E122" si="71">SUM(E123,E127,E131)</f>
        <v>25000</v>
      </c>
      <c r="F122" s="75">
        <f t="shared" si="44"/>
        <v>5000</v>
      </c>
      <c r="G122" s="75">
        <f t="shared" ref="G122:I122" si="72">SUM(G123,G127,G131)</f>
        <v>30000</v>
      </c>
      <c r="H122" s="75">
        <f t="shared" si="72"/>
        <v>0</v>
      </c>
      <c r="I122" s="75">
        <f t="shared" si="72"/>
        <v>0</v>
      </c>
    </row>
    <row r="123" spans="1:9" ht="26.4" x14ac:dyDescent="0.3">
      <c r="A123" s="156" t="s">
        <v>132</v>
      </c>
      <c r="B123" s="157"/>
      <c r="C123" s="158"/>
      <c r="D123" s="86" t="s">
        <v>133</v>
      </c>
      <c r="E123" s="75">
        <f>SUM(E125)</f>
        <v>0</v>
      </c>
      <c r="F123" s="75">
        <f t="shared" si="44"/>
        <v>0</v>
      </c>
      <c r="G123" s="75">
        <f>SUM(G125)</f>
        <v>0</v>
      </c>
      <c r="H123" s="75">
        <f t="shared" ref="H123:I123" si="73">SUM(H125)</f>
        <v>0</v>
      </c>
      <c r="I123" s="75">
        <f t="shared" si="73"/>
        <v>0</v>
      </c>
    </row>
    <row r="124" spans="1:9" ht="26.4" x14ac:dyDescent="0.3">
      <c r="A124" s="147" t="s">
        <v>134</v>
      </c>
      <c r="B124" s="148"/>
      <c r="C124" s="149"/>
      <c r="D124" s="87" t="s">
        <v>135</v>
      </c>
      <c r="E124" s="75"/>
      <c r="F124" s="75">
        <f t="shared" si="44"/>
        <v>0</v>
      </c>
      <c r="G124" s="75"/>
      <c r="H124" s="75"/>
      <c r="I124" s="75"/>
    </row>
    <row r="125" spans="1:9" ht="26.4" x14ac:dyDescent="0.3">
      <c r="A125" s="150">
        <v>4</v>
      </c>
      <c r="B125" s="151"/>
      <c r="C125" s="152"/>
      <c r="D125" s="88" t="s">
        <v>11</v>
      </c>
      <c r="E125" s="75">
        <f>SUM(E126)</f>
        <v>0</v>
      </c>
      <c r="F125" s="75">
        <f t="shared" si="44"/>
        <v>0</v>
      </c>
      <c r="G125" s="75">
        <f>SUM(G126)</f>
        <v>0</v>
      </c>
      <c r="H125" s="75">
        <f t="shared" ref="H125:I125" si="74">SUM(H126)</f>
        <v>0</v>
      </c>
      <c r="I125" s="75">
        <f t="shared" si="74"/>
        <v>0</v>
      </c>
    </row>
    <row r="126" spans="1:9" ht="26.4" x14ac:dyDescent="0.3">
      <c r="A126" s="153">
        <v>41</v>
      </c>
      <c r="B126" s="154"/>
      <c r="C126" s="155"/>
      <c r="D126" s="88" t="s">
        <v>12</v>
      </c>
      <c r="E126" s="75">
        <v>0</v>
      </c>
      <c r="F126" s="75">
        <f t="shared" si="44"/>
        <v>0</v>
      </c>
      <c r="G126" s="75">
        <v>0</v>
      </c>
      <c r="H126" s="75">
        <v>0</v>
      </c>
      <c r="I126" s="75">
        <v>0</v>
      </c>
    </row>
    <row r="127" spans="1:9" ht="26.4" x14ac:dyDescent="0.3">
      <c r="A127" s="156" t="s">
        <v>132</v>
      </c>
      <c r="B127" s="157"/>
      <c r="C127" s="158"/>
      <c r="D127" s="86" t="s">
        <v>133</v>
      </c>
      <c r="E127" s="75">
        <f>SUM(E129)</f>
        <v>0</v>
      </c>
      <c r="F127" s="75">
        <f t="shared" si="44"/>
        <v>0</v>
      </c>
      <c r="G127" s="75">
        <f>SUM(G129)</f>
        <v>0</v>
      </c>
      <c r="H127" s="75">
        <f t="shared" ref="H127:I127" si="75">SUM(H129)</f>
        <v>0</v>
      </c>
      <c r="I127" s="75">
        <f t="shared" si="75"/>
        <v>0</v>
      </c>
    </row>
    <row r="128" spans="1:9" ht="26.4" x14ac:dyDescent="0.3">
      <c r="A128" s="147" t="s">
        <v>163</v>
      </c>
      <c r="B128" s="148"/>
      <c r="C128" s="149"/>
      <c r="D128" s="87" t="s">
        <v>164</v>
      </c>
      <c r="E128" s="75"/>
      <c r="F128" s="75">
        <f t="shared" si="44"/>
        <v>0</v>
      </c>
      <c r="G128" s="75"/>
      <c r="H128" s="75"/>
      <c r="I128" s="75"/>
    </row>
    <row r="129" spans="1:9" ht="26.4" x14ac:dyDescent="0.3">
      <c r="A129" s="150">
        <v>4</v>
      </c>
      <c r="B129" s="151"/>
      <c r="C129" s="152"/>
      <c r="D129" s="88" t="s">
        <v>11</v>
      </c>
      <c r="E129" s="75">
        <f>SUM(E130)</f>
        <v>0</v>
      </c>
      <c r="F129" s="75">
        <f t="shared" si="44"/>
        <v>0</v>
      </c>
      <c r="G129" s="75">
        <f>SUM(G130)</f>
        <v>0</v>
      </c>
      <c r="H129" s="75">
        <f t="shared" ref="H129:I129" si="76">SUM(H130)</f>
        <v>0</v>
      </c>
      <c r="I129" s="75">
        <f t="shared" si="76"/>
        <v>0</v>
      </c>
    </row>
    <row r="130" spans="1:9" ht="26.4" x14ac:dyDescent="0.3">
      <c r="A130" s="153">
        <v>41</v>
      </c>
      <c r="B130" s="154"/>
      <c r="C130" s="155"/>
      <c r="D130" s="88" t="s">
        <v>12</v>
      </c>
      <c r="E130" s="75">
        <v>0</v>
      </c>
      <c r="F130" s="75">
        <f t="shared" si="44"/>
        <v>0</v>
      </c>
      <c r="G130" s="75">
        <v>0</v>
      </c>
      <c r="H130" s="75">
        <v>0</v>
      </c>
      <c r="I130" s="75">
        <v>0</v>
      </c>
    </row>
    <row r="131" spans="1:9" ht="26.4" x14ac:dyDescent="0.3">
      <c r="A131" s="156" t="s">
        <v>147</v>
      </c>
      <c r="B131" s="157"/>
      <c r="C131" s="158"/>
      <c r="D131" s="86" t="s">
        <v>148</v>
      </c>
      <c r="E131" s="75">
        <f>SUM(E133)</f>
        <v>25000</v>
      </c>
      <c r="F131" s="75">
        <f t="shared" ref="F131:F163" si="77">SUM(G131-E131)</f>
        <v>5000</v>
      </c>
      <c r="G131" s="75">
        <f>SUM(G133)</f>
        <v>30000</v>
      </c>
      <c r="H131" s="75">
        <f t="shared" ref="H131:I131" si="78">SUM(H133)</f>
        <v>0</v>
      </c>
      <c r="I131" s="75">
        <f t="shared" si="78"/>
        <v>0</v>
      </c>
    </row>
    <row r="132" spans="1:9" ht="26.4" x14ac:dyDescent="0.3">
      <c r="A132" s="147" t="s">
        <v>163</v>
      </c>
      <c r="B132" s="148"/>
      <c r="C132" s="149"/>
      <c r="D132" s="114" t="s">
        <v>164</v>
      </c>
      <c r="E132" s="75"/>
      <c r="F132" s="75">
        <f t="shared" si="77"/>
        <v>0</v>
      </c>
      <c r="G132" s="75"/>
      <c r="H132" s="75"/>
      <c r="I132" s="75"/>
    </row>
    <row r="133" spans="1:9" ht="26.4" x14ac:dyDescent="0.3">
      <c r="A133" s="150">
        <v>4</v>
      </c>
      <c r="B133" s="151"/>
      <c r="C133" s="152"/>
      <c r="D133" s="88" t="s">
        <v>11</v>
      </c>
      <c r="E133" s="75">
        <f>SUM(E134)</f>
        <v>25000</v>
      </c>
      <c r="F133" s="75">
        <f t="shared" si="77"/>
        <v>5000</v>
      </c>
      <c r="G133" s="75">
        <f>SUM(G134)</f>
        <v>30000</v>
      </c>
      <c r="H133" s="75">
        <f t="shared" ref="H133:I133" si="79">SUM(H134)</f>
        <v>0</v>
      </c>
      <c r="I133" s="75">
        <f t="shared" si="79"/>
        <v>0</v>
      </c>
    </row>
    <row r="134" spans="1:9" ht="26.4" x14ac:dyDescent="0.3">
      <c r="A134" s="153">
        <v>41</v>
      </c>
      <c r="B134" s="154"/>
      <c r="C134" s="155"/>
      <c r="D134" s="15" t="s">
        <v>12</v>
      </c>
      <c r="E134" s="75">
        <v>25000</v>
      </c>
      <c r="F134" s="75">
        <f t="shared" si="77"/>
        <v>5000</v>
      </c>
      <c r="G134" s="75">
        <v>30000</v>
      </c>
      <c r="H134" s="75">
        <v>0</v>
      </c>
      <c r="I134" s="75">
        <v>0</v>
      </c>
    </row>
    <row r="135" spans="1:9" ht="26.4" x14ac:dyDescent="0.3">
      <c r="A135" s="156" t="s">
        <v>106</v>
      </c>
      <c r="B135" s="157"/>
      <c r="C135" s="158"/>
      <c r="D135" s="31" t="s">
        <v>107</v>
      </c>
      <c r="E135" s="75">
        <f>SUM(E136,E146)</f>
        <v>8455</v>
      </c>
      <c r="F135" s="75">
        <f t="shared" si="77"/>
        <v>1934.8199999999997</v>
      </c>
      <c r="G135" s="75">
        <f t="shared" ref="G135:I135" si="80">SUM(G136,G146)</f>
        <v>10389.82</v>
      </c>
      <c r="H135" s="75">
        <f t="shared" si="80"/>
        <v>8055</v>
      </c>
      <c r="I135" s="75">
        <f t="shared" si="80"/>
        <v>8055</v>
      </c>
    </row>
    <row r="136" spans="1:9" ht="26.4" x14ac:dyDescent="0.3">
      <c r="A136" s="156" t="s">
        <v>108</v>
      </c>
      <c r="B136" s="157"/>
      <c r="C136" s="158"/>
      <c r="D136" s="31" t="s">
        <v>109</v>
      </c>
      <c r="E136" s="75">
        <f t="shared" ref="E136" si="81">SUM(E138,E141,E144)</f>
        <v>7000</v>
      </c>
      <c r="F136" s="75">
        <f t="shared" si="77"/>
        <v>1934.8199999999997</v>
      </c>
      <c r="G136" s="75">
        <f t="shared" ref="G136:I136" si="82">SUM(G138,G141,G144)</f>
        <v>8934.82</v>
      </c>
      <c r="H136" s="75">
        <f t="shared" si="82"/>
        <v>7000</v>
      </c>
      <c r="I136" s="75">
        <f t="shared" si="82"/>
        <v>7000</v>
      </c>
    </row>
    <row r="137" spans="1:9" ht="26.4" x14ac:dyDescent="0.3">
      <c r="A137" s="147" t="s">
        <v>184</v>
      </c>
      <c r="B137" s="148"/>
      <c r="C137" s="149"/>
      <c r="D137" s="32" t="s">
        <v>70</v>
      </c>
      <c r="E137" s="75"/>
      <c r="F137" s="75">
        <f t="shared" si="77"/>
        <v>0</v>
      </c>
      <c r="G137" s="75"/>
      <c r="H137" s="75"/>
      <c r="I137" s="75"/>
    </row>
    <row r="138" spans="1:9" ht="26.4" x14ac:dyDescent="0.3">
      <c r="A138" s="150">
        <v>4</v>
      </c>
      <c r="B138" s="151"/>
      <c r="C138" s="152"/>
      <c r="D138" s="33" t="s">
        <v>11</v>
      </c>
      <c r="E138" s="75">
        <f>SUM(E139)</f>
        <v>7000</v>
      </c>
      <c r="F138" s="75">
        <f t="shared" si="77"/>
        <v>784.81999999999971</v>
      </c>
      <c r="G138" s="75">
        <f>SUM(G139)</f>
        <v>7784.82</v>
      </c>
      <c r="H138" s="75">
        <f t="shared" ref="H138:I138" si="83">SUM(H139)</f>
        <v>7000</v>
      </c>
      <c r="I138" s="75">
        <f t="shared" si="83"/>
        <v>7000</v>
      </c>
    </row>
    <row r="139" spans="1:9" ht="26.4" x14ac:dyDescent="0.3">
      <c r="A139" s="153">
        <v>42</v>
      </c>
      <c r="B139" s="154"/>
      <c r="C139" s="155"/>
      <c r="D139" s="33" t="s">
        <v>28</v>
      </c>
      <c r="E139" s="75">
        <v>7000</v>
      </c>
      <c r="F139" s="75">
        <f t="shared" si="77"/>
        <v>784.81999999999971</v>
      </c>
      <c r="G139" s="75">
        <v>7784.82</v>
      </c>
      <c r="H139" s="75">
        <v>7000</v>
      </c>
      <c r="I139" s="75">
        <v>7000</v>
      </c>
    </row>
    <row r="140" spans="1:9" ht="26.4" x14ac:dyDescent="0.3">
      <c r="A140" s="147" t="s">
        <v>134</v>
      </c>
      <c r="B140" s="148"/>
      <c r="C140" s="149"/>
      <c r="D140" s="87" t="s">
        <v>135</v>
      </c>
      <c r="E140" s="75"/>
      <c r="F140" s="75">
        <f t="shared" si="77"/>
        <v>0</v>
      </c>
      <c r="G140" s="75"/>
      <c r="H140" s="75"/>
      <c r="I140" s="75"/>
    </row>
    <row r="141" spans="1:9" ht="26.4" x14ac:dyDescent="0.3">
      <c r="A141" s="150">
        <v>4</v>
      </c>
      <c r="B141" s="151"/>
      <c r="C141" s="152"/>
      <c r="D141" s="88" t="s">
        <v>11</v>
      </c>
      <c r="E141" s="75">
        <f>SUM(E142)</f>
        <v>0</v>
      </c>
      <c r="F141" s="75">
        <f t="shared" si="77"/>
        <v>850</v>
      </c>
      <c r="G141" s="75">
        <f>SUM(G142)</f>
        <v>850</v>
      </c>
      <c r="H141" s="75">
        <f t="shared" ref="H141:I141" si="84">SUM(H142)</f>
        <v>0</v>
      </c>
      <c r="I141" s="75">
        <f t="shared" si="84"/>
        <v>0</v>
      </c>
    </row>
    <row r="142" spans="1:9" ht="26.4" x14ac:dyDescent="0.3">
      <c r="A142" s="153">
        <v>42</v>
      </c>
      <c r="B142" s="154"/>
      <c r="C142" s="155"/>
      <c r="D142" s="88" t="s">
        <v>28</v>
      </c>
      <c r="E142" s="75">
        <v>0</v>
      </c>
      <c r="F142" s="75">
        <f t="shared" si="77"/>
        <v>850</v>
      </c>
      <c r="G142" s="75">
        <v>850</v>
      </c>
      <c r="H142" s="75">
        <v>0</v>
      </c>
      <c r="I142" s="75">
        <v>0</v>
      </c>
    </row>
    <row r="143" spans="1:9" x14ac:dyDescent="0.3">
      <c r="A143" s="147" t="s">
        <v>186</v>
      </c>
      <c r="B143" s="148"/>
      <c r="C143" s="149"/>
      <c r="D143" s="87" t="s">
        <v>88</v>
      </c>
      <c r="E143" s="75"/>
      <c r="F143" s="75">
        <f t="shared" si="77"/>
        <v>0</v>
      </c>
      <c r="G143" s="75"/>
      <c r="H143" s="75"/>
      <c r="I143" s="75"/>
    </row>
    <row r="144" spans="1:9" ht="26.4" x14ac:dyDescent="0.3">
      <c r="A144" s="150">
        <v>4</v>
      </c>
      <c r="B144" s="151"/>
      <c r="C144" s="152"/>
      <c r="D144" s="88" t="s">
        <v>11</v>
      </c>
      <c r="E144" s="75">
        <f>SUM(E145)</f>
        <v>0</v>
      </c>
      <c r="F144" s="75">
        <f t="shared" si="77"/>
        <v>300</v>
      </c>
      <c r="G144" s="75">
        <f>SUM(G145)</f>
        <v>300</v>
      </c>
      <c r="H144" s="75">
        <f t="shared" ref="H144:I144" si="85">SUM(H145)</f>
        <v>0</v>
      </c>
      <c r="I144" s="75">
        <f t="shared" si="85"/>
        <v>0</v>
      </c>
    </row>
    <row r="145" spans="1:9" ht="26.4" x14ac:dyDescent="0.3">
      <c r="A145" s="153">
        <v>42</v>
      </c>
      <c r="B145" s="154"/>
      <c r="C145" s="155"/>
      <c r="D145" s="88" t="s">
        <v>28</v>
      </c>
      <c r="E145" s="75">
        <v>0</v>
      </c>
      <c r="F145" s="75">
        <f t="shared" si="77"/>
        <v>300</v>
      </c>
      <c r="G145" s="75">
        <v>300</v>
      </c>
      <c r="H145" s="75">
        <v>0</v>
      </c>
      <c r="I145" s="75">
        <v>0</v>
      </c>
    </row>
    <row r="146" spans="1:9" x14ac:dyDescent="0.3">
      <c r="A146" s="156" t="s">
        <v>110</v>
      </c>
      <c r="B146" s="157"/>
      <c r="C146" s="158"/>
      <c r="D146" s="31" t="s">
        <v>111</v>
      </c>
      <c r="E146" s="75">
        <f t="shared" ref="E146" si="86">SUM(E148,E151,E154,E157)</f>
        <v>1455</v>
      </c>
      <c r="F146" s="75">
        <f t="shared" si="77"/>
        <v>0</v>
      </c>
      <c r="G146" s="75">
        <f t="shared" ref="G146:I146" si="87">SUM(G148,G151,G154,G157)</f>
        <v>1455</v>
      </c>
      <c r="H146" s="75">
        <f t="shared" si="87"/>
        <v>1055</v>
      </c>
      <c r="I146" s="75">
        <f t="shared" si="87"/>
        <v>1055</v>
      </c>
    </row>
    <row r="147" spans="1:9" ht="15" customHeight="1" x14ac:dyDescent="0.3">
      <c r="A147" s="147" t="s">
        <v>101</v>
      </c>
      <c r="B147" s="148"/>
      <c r="C147" s="149"/>
      <c r="D147" s="80" t="s">
        <v>72</v>
      </c>
      <c r="E147" s="75"/>
      <c r="F147" s="75">
        <f t="shared" si="77"/>
        <v>0</v>
      </c>
      <c r="G147" s="75"/>
      <c r="H147" s="75"/>
      <c r="I147" s="75"/>
    </row>
    <row r="148" spans="1:9" ht="26.4" x14ac:dyDescent="0.3">
      <c r="A148" s="150">
        <v>4</v>
      </c>
      <c r="B148" s="151"/>
      <c r="C148" s="152"/>
      <c r="D148" s="81" t="s">
        <v>11</v>
      </c>
      <c r="E148" s="75">
        <f>SUM(E149)</f>
        <v>330</v>
      </c>
      <c r="F148" s="75">
        <f t="shared" si="77"/>
        <v>0</v>
      </c>
      <c r="G148" s="75">
        <f>SUM(G149)</f>
        <v>330</v>
      </c>
      <c r="H148" s="75">
        <f t="shared" ref="H148:I148" si="88">SUM(H149)</f>
        <v>330</v>
      </c>
      <c r="I148" s="75">
        <f t="shared" si="88"/>
        <v>330</v>
      </c>
    </row>
    <row r="149" spans="1:9" ht="26.4" x14ac:dyDescent="0.3">
      <c r="A149" s="153">
        <v>42</v>
      </c>
      <c r="B149" s="154"/>
      <c r="C149" s="155"/>
      <c r="D149" s="81" t="s">
        <v>28</v>
      </c>
      <c r="E149" s="75">
        <v>330</v>
      </c>
      <c r="F149" s="75">
        <f t="shared" si="77"/>
        <v>0</v>
      </c>
      <c r="G149" s="75">
        <v>330</v>
      </c>
      <c r="H149" s="75">
        <v>330</v>
      </c>
      <c r="I149" s="75">
        <v>330</v>
      </c>
    </row>
    <row r="150" spans="1:9" ht="26.4" x14ac:dyDescent="0.3">
      <c r="A150" s="147" t="s">
        <v>184</v>
      </c>
      <c r="B150" s="148"/>
      <c r="C150" s="149"/>
      <c r="D150" s="32" t="s">
        <v>70</v>
      </c>
      <c r="E150" s="75"/>
      <c r="F150" s="75">
        <f t="shared" si="77"/>
        <v>0</v>
      </c>
      <c r="G150" s="75"/>
      <c r="H150" s="75"/>
      <c r="I150" s="75"/>
    </row>
    <row r="151" spans="1:9" ht="26.4" x14ac:dyDescent="0.3">
      <c r="A151" s="150">
        <v>4</v>
      </c>
      <c r="B151" s="151"/>
      <c r="C151" s="152"/>
      <c r="D151" s="33" t="s">
        <v>11</v>
      </c>
      <c r="E151" s="75">
        <f>SUM(E152)</f>
        <v>400</v>
      </c>
      <c r="F151" s="75">
        <f t="shared" si="77"/>
        <v>0</v>
      </c>
      <c r="G151" s="75">
        <f>SUM(G152)</f>
        <v>400</v>
      </c>
      <c r="H151" s="75">
        <f t="shared" ref="H151:I151" si="89">SUM(H152)</f>
        <v>0</v>
      </c>
      <c r="I151" s="75">
        <f t="shared" si="89"/>
        <v>0</v>
      </c>
    </row>
    <row r="152" spans="1:9" ht="26.4" x14ac:dyDescent="0.3">
      <c r="A152" s="153">
        <v>42</v>
      </c>
      <c r="B152" s="154"/>
      <c r="C152" s="155"/>
      <c r="D152" s="33" t="s">
        <v>28</v>
      </c>
      <c r="E152" s="75">
        <v>400</v>
      </c>
      <c r="F152" s="75">
        <f t="shared" si="77"/>
        <v>0</v>
      </c>
      <c r="G152" s="75">
        <v>400</v>
      </c>
      <c r="H152" s="75">
        <v>0</v>
      </c>
      <c r="I152" s="75">
        <v>0</v>
      </c>
    </row>
    <row r="153" spans="1:9" ht="25.5" customHeight="1" x14ac:dyDescent="0.3">
      <c r="A153" s="147" t="s">
        <v>185</v>
      </c>
      <c r="B153" s="148"/>
      <c r="C153" s="149"/>
      <c r="D153" s="90" t="s">
        <v>165</v>
      </c>
      <c r="E153" s="75"/>
      <c r="F153" s="75">
        <f t="shared" si="77"/>
        <v>0</v>
      </c>
      <c r="G153" s="75"/>
      <c r="H153" s="75"/>
      <c r="I153" s="75"/>
    </row>
    <row r="154" spans="1:9" ht="26.4" x14ac:dyDescent="0.3">
      <c r="A154" s="150">
        <v>4</v>
      </c>
      <c r="B154" s="151"/>
      <c r="C154" s="152"/>
      <c r="D154" s="33" t="s">
        <v>11</v>
      </c>
      <c r="E154" s="75">
        <f>SUM(E155)</f>
        <v>425</v>
      </c>
      <c r="F154" s="75">
        <f t="shared" si="77"/>
        <v>0</v>
      </c>
      <c r="G154" s="75">
        <f>SUM(G155)</f>
        <v>425</v>
      </c>
      <c r="H154" s="75">
        <f t="shared" ref="H154:I154" si="90">SUM(H155)</f>
        <v>425</v>
      </c>
      <c r="I154" s="75">
        <f t="shared" si="90"/>
        <v>425</v>
      </c>
    </row>
    <row r="155" spans="1:9" ht="26.4" x14ac:dyDescent="0.3">
      <c r="A155" s="153">
        <v>42</v>
      </c>
      <c r="B155" s="154"/>
      <c r="C155" s="155"/>
      <c r="D155" s="33" t="s">
        <v>28</v>
      </c>
      <c r="E155" s="75">
        <v>425</v>
      </c>
      <c r="F155" s="75">
        <f t="shared" si="77"/>
        <v>0</v>
      </c>
      <c r="G155" s="75">
        <v>425</v>
      </c>
      <c r="H155" s="75">
        <v>425</v>
      </c>
      <c r="I155" s="75">
        <v>425</v>
      </c>
    </row>
    <row r="156" spans="1:9" x14ac:dyDescent="0.3">
      <c r="A156" s="147" t="s">
        <v>186</v>
      </c>
      <c r="B156" s="148"/>
      <c r="C156" s="149"/>
      <c r="D156" s="32" t="s">
        <v>88</v>
      </c>
      <c r="E156" s="75"/>
      <c r="F156" s="75">
        <f t="shared" si="77"/>
        <v>0</v>
      </c>
      <c r="G156" s="75"/>
      <c r="H156" s="75"/>
      <c r="I156" s="75"/>
    </row>
    <row r="157" spans="1:9" ht="26.4" x14ac:dyDescent="0.3">
      <c r="A157" s="150">
        <v>4</v>
      </c>
      <c r="B157" s="151"/>
      <c r="C157" s="152"/>
      <c r="D157" s="33" t="s">
        <v>11</v>
      </c>
      <c r="E157" s="75">
        <f>SUM(E158)</f>
        <v>300</v>
      </c>
      <c r="F157" s="75">
        <f t="shared" si="77"/>
        <v>0</v>
      </c>
      <c r="G157" s="75">
        <f>SUM(G158)</f>
        <v>300</v>
      </c>
      <c r="H157" s="75">
        <f t="shared" ref="H157:I157" si="91">SUM(H158)</f>
        <v>300</v>
      </c>
      <c r="I157" s="75">
        <f t="shared" si="91"/>
        <v>300</v>
      </c>
    </row>
    <row r="158" spans="1:9" ht="26.4" x14ac:dyDescent="0.3">
      <c r="A158" s="153">
        <v>42</v>
      </c>
      <c r="B158" s="154"/>
      <c r="C158" s="155"/>
      <c r="D158" s="33" t="s">
        <v>28</v>
      </c>
      <c r="E158" s="75">
        <v>300</v>
      </c>
      <c r="F158" s="75">
        <f t="shared" si="77"/>
        <v>0</v>
      </c>
      <c r="G158" s="75">
        <v>300</v>
      </c>
      <c r="H158" s="75">
        <v>300</v>
      </c>
      <c r="I158" s="75">
        <v>300</v>
      </c>
    </row>
    <row r="159" spans="1:9" x14ac:dyDescent="0.3">
      <c r="A159" s="156" t="s">
        <v>149</v>
      </c>
      <c r="B159" s="157"/>
      <c r="C159" s="158"/>
      <c r="D159" s="86" t="s">
        <v>150</v>
      </c>
      <c r="E159" s="75">
        <f>SUM(E160)</f>
        <v>0</v>
      </c>
      <c r="F159" s="75">
        <f t="shared" si="77"/>
        <v>1000</v>
      </c>
      <c r="G159" s="75">
        <f>SUM(G160)</f>
        <v>1000</v>
      </c>
      <c r="H159" s="75">
        <f t="shared" ref="H159:I159" si="92">SUM(H160)</f>
        <v>0</v>
      </c>
      <c r="I159" s="75">
        <f t="shared" si="92"/>
        <v>0</v>
      </c>
    </row>
    <row r="160" spans="1:9" x14ac:dyDescent="0.3">
      <c r="A160" s="156" t="s">
        <v>151</v>
      </c>
      <c r="B160" s="157"/>
      <c r="C160" s="158"/>
      <c r="D160" s="86" t="s">
        <v>152</v>
      </c>
      <c r="E160" s="75">
        <f>SUM(E162,E165)</f>
        <v>0</v>
      </c>
      <c r="F160" s="75">
        <f t="shared" si="77"/>
        <v>1000</v>
      </c>
      <c r="G160" s="75">
        <f t="shared" ref="G160:I160" si="93">SUM(G162,G165)</f>
        <v>1000</v>
      </c>
      <c r="H160" s="75">
        <f t="shared" si="93"/>
        <v>0</v>
      </c>
      <c r="I160" s="75">
        <f t="shared" si="93"/>
        <v>0</v>
      </c>
    </row>
    <row r="161" spans="1:9" ht="26.4" x14ac:dyDescent="0.3">
      <c r="A161" s="147" t="s">
        <v>153</v>
      </c>
      <c r="B161" s="148"/>
      <c r="C161" s="149"/>
      <c r="D161" s="87" t="s">
        <v>154</v>
      </c>
      <c r="E161" s="75"/>
      <c r="F161" s="75">
        <f t="shared" si="77"/>
        <v>0</v>
      </c>
      <c r="G161" s="75"/>
      <c r="H161" s="75"/>
      <c r="I161" s="75"/>
    </row>
    <row r="162" spans="1:9" x14ac:dyDescent="0.3">
      <c r="A162" s="150">
        <v>3</v>
      </c>
      <c r="B162" s="151"/>
      <c r="C162" s="152"/>
      <c r="D162" s="113" t="s">
        <v>9</v>
      </c>
      <c r="E162" s="75">
        <f>SUM(E163)</f>
        <v>0</v>
      </c>
      <c r="F162" s="75">
        <f t="shared" si="77"/>
        <v>500</v>
      </c>
      <c r="G162" s="75">
        <f>SUM(G163)</f>
        <v>500</v>
      </c>
      <c r="H162" s="75">
        <f t="shared" ref="H162:I162" si="94">SUM(H163)</f>
        <v>0</v>
      </c>
      <c r="I162" s="75">
        <f t="shared" si="94"/>
        <v>0</v>
      </c>
    </row>
    <row r="163" spans="1:9" x14ac:dyDescent="0.3">
      <c r="A163" s="153">
        <v>32</v>
      </c>
      <c r="B163" s="154"/>
      <c r="C163" s="155"/>
      <c r="D163" s="113" t="s">
        <v>21</v>
      </c>
      <c r="E163" s="75">
        <v>0</v>
      </c>
      <c r="F163" s="75">
        <f t="shared" si="77"/>
        <v>500</v>
      </c>
      <c r="G163" s="75">
        <v>500</v>
      </c>
      <c r="H163" s="75">
        <v>0</v>
      </c>
      <c r="I163" s="75">
        <v>0</v>
      </c>
    </row>
    <row r="164" spans="1:9" ht="26.4" x14ac:dyDescent="0.3">
      <c r="A164" s="147" t="s">
        <v>195</v>
      </c>
      <c r="B164" s="148"/>
      <c r="C164" s="149"/>
      <c r="D164" s="114" t="s">
        <v>154</v>
      </c>
      <c r="E164" s="75"/>
      <c r="F164" s="75">
        <f t="shared" ref="F164:F166" si="95">SUM(G164-E164)</f>
        <v>0</v>
      </c>
      <c r="G164" s="75"/>
      <c r="H164" s="75"/>
      <c r="I164" s="75"/>
    </row>
    <row r="165" spans="1:9" x14ac:dyDescent="0.3">
      <c r="A165" s="150">
        <v>3</v>
      </c>
      <c r="B165" s="151"/>
      <c r="C165" s="152"/>
      <c r="D165" s="113" t="s">
        <v>9</v>
      </c>
      <c r="E165" s="75">
        <f>SUM(E166)</f>
        <v>0</v>
      </c>
      <c r="F165" s="75">
        <f t="shared" si="95"/>
        <v>500</v>
      </c>
      <c r="G165" s="75">
        <f>SUM(G166)</f>
        <v>500</v>
      </c>
      <c r="H165" s="75">
        <f t="shared" ref="H165:I165" si="96">SUM(H166)</f>
        <v>0</v>
      </c>
      <c r="I165" s="75">
        <f t="shared" si="96"/>
        <v>0</v>
      </c>
    </row>
    <row r="166" spans="1:9" x14ac:dyDescent="0.3">
      <c r="A166" s="153">
        <v>32</v>
      </c>
      <c r="B166" s="154"/>
      <c r="C166" s="155"/>
      <c r="D166" s="113" t="s">
        <v>21</v>
      </c>
      <c r="E166" s="75">
        <v>0</v>
      </c>
      <c r="F166" s="75">
        <f t="shared" si="95"/>
        <v>500</v>
      </c>
      <c r="G166" s="75">
        <v>500</v>
      </c>
      <c r="H166" s="75">
        <v>0</v>
      </c>
      <c r="I166" s="75">
        <v>0</v>
      </c>
    </row>
    <row r="169" spans="1:9" s="30" customFormat="1" x14ac:dyDescent="0.3">
      <c r="A169" s="130" t="s">
        <v>191</v>
      </c>
      <c r="B169" s="130"/>
      <c r="C169" s="130"/>
      <c r="H169" s="101" t="s">
        <v>63</v>
      </c>
    </row>
    <row r="170" spans="1:9" s="30" customFormat="1" x14ac:dyDescent="0.3">
      <c r="A170" s="108" t="s">
        <v>202</v>
      </c>
      <c r="B170" s="109"/>
      <c r="C170" s="109"/>
      <c r="H170" s="101" t="s">
        <v>64</v>
      </c>
    </row>
    <row r="171" spans="1:9" x14ac:dyDescent="0.3">
      <c r="A171" s="130" t="s">
        <v>203</v>
      </c>
      <c r="B171" s="130"/>
      <c r="C171" s="130"/>
    </row>
  </sheetData>
  <mergeCells count="166">
    <mergeCell ref="A92:C92"/>
    <mergeCell ref="A112:C112"/>
    <mergeCell ref="A118:C118"/>
    <mergeCell ref="A119:C119"/>
    <mergeCell ref="A120:C120"/>
    <mergeCell ref="A121:C121"/>
    <mergeCell ref="A127:C127"/>
    <mergeCell ref="A128:C128"/>
    <mergeCell ref="A129:C129"/>
    <mergeCell ref="A169:C169"/>
    <mergeCell ref="A171:C171"/>
    <mergeCell ref="A93:C93"/>
    <mergeCell ref="A94:C94"/>
    <mergeCell ref="A95:C95"/>
    <mergeCell ref="A96:C96"/>
    <mergeCell ref="A158:C158"/>
    <mergeCell ref="A147:C147"/>
    <mergeCell ref="A148:C148"/>
    <mergeCell ref="A149:C149"/>
    <mergeCell ref="A135:C135"/>
    <mergeCell ref="A136:C136"/>
    <mergeCell ref="A1:I1"/>
    <mergeCell ref="A27:C27"/>
    <mergeCell ref="A28:C28"/>
    <mergeCell ref="A29:C29"/>
    <mergeCell ref="A30:C30"/>
    <mergeCell ref="A31:C31"/>
    <mergeCell ref="A35:C35"/>
    <mergeCell ref="A18:C18"/>
    <mergeCell ref="A19:C19"/>
    <mergeCell ref="A23:C23"/>
    <mergeCell ref="A24:C24"/>
    <mergeCell ref="A25:C25"/>
    <mergeCell ref="A26:C26"/>
    <mergeCell ref="A9:C9"/>
    <mergeCell ref="A10:C10"/>
    <mergeCell ref="A11:C11"/>
    <mergeCell ref="A12:C12"/>
    <mergeCell ref="A16:C16"/>
    <mergeCell ref="A17:C17"/>
    <mergeCell ref="A3:I3"/>
    <mergeCell ref="A5:C5"/>
    <mergeCell ref="A6:D6"/>
    <mergeCell ref="A7:C7"/>
    <mergeCell ref="A8:C8"/>
    <mergeCell ref="A68:C68"/>
    <mergeCell ref="A71:C71"/>
    <mergeCell ref="A72:C72"/>
    <mergeCell ref="A75:C75"/>
    <mergeCell ref="A76:C76"/>
    <mergeCell ref="A62:C62"/>
    <mergeCell ref="A63:C63"/>
    <mergeCell ref="A67:C67"/>
    <mergeCell ref="A69:C69"/>
    <mergeCell ref="A70:C70"/>
    <mergeCell ref="A73:C73"/>
    <mergeCell ref="A65:C65"/>
    <mergeCell ref="A66:C66"/>
    <mergeCell ref="A86:C86"/>
    <mergeCell ref="A87:C87"/>
    <mergeCell ref="A88:C88"/>
    <mergeCell ref="A89:C89"/>
    <mergeCell ref="A82:C82"/>
    <mergeCell ref="A83:C83"/>
    <mergeCell ref="A84:C84"/>
    <mergeCell ref="A85:C85"/>
    <mergeCell ref="A79:C79"/>
    <mergeCell ref="A80:C80"/>
    <mergeCell ref="A81:C81"/>
    <mergeCell ref="A57:C57"/>
    <mergeCell ref="A38:C38"/>
    <mergeCell ref="A39:C39"/>
    <mergeCell ref="A40:C40"/>
    <mergeCell ref="A41:C41"/>
    <mergeCell ref="A47:C47"/>
    <mergeCell ref="A48:C48"/>
    <mergeCell ref="A49:C49"/>
    <mergeCell ref="A50:C50"/>
    <mergeCell ref="A125:C125"/>
    <mergeCell ref="A126:C126"/>
    <mergeCell ref="A107:C107"/>
    <mergeCell ref="A108:C108"/>
    <mergeCell ref="A105:C105"/>
    <mergeCell ref="A106:C106"/>
    <mergeCell ref="A32:C32"/>
    <mergeCell ref="A33:C33"/>
    <mergeCell ref="A34:C34"/>
    <mergeCell ref="A52:C52"/>
    <mergeCell ref="A53:C53"/>
    <mergeCell ref="A54:C54"/>
    <mergeCell ref="A59:C59"/>
    <mergeCell ref="A60:C60"/>
    <mergeCell ref="A61:C61"/>
    <mergeCell ref="A36:C36"/>
    <mergeCell ref="A37:C37"/>
    <mergeCell ref="A51:C51"/>
    <mergeCell ref="A55:C55"/>
    <mergeCell ref="A56:C56"/>
    <mergeCell ref="A42:C42"/>
    <mergeCell ref="A43:C43"/>
    <mergeCell ref="A46:C46"/>
    <mergeCell ref="A58:C58"/>
    <mergeCell ref="A162:C162"/>
    <mergeCell ref="A163:C163"/>
    <mergeCell ref="A143:C143"/>
    <mergeCell ref="A144:C144"/>
    <mergeCell ref="A145:C145"/>
    <mergeCell ref="A150:C150"/>
    <mergeCell ref="A151:C151"/>
    <mergeCell ref="A152:C152"/>
    <mergeCell ref="A138:C138"/>
    <mergeCell ref="A139:C139"/>
    <mergeCell ref="A146:C146"/>
    <mergeCell ref="A153:C153"/>
    <mergeCell ref="A154:C154"/>
    <mergeCell ref="A155:C155"/>
    <mergeCell ref="A156:C156"/>
    <mergeCell ref="A157:C157"/>
    <mergeCell ref="A99:C99"/>
    <mergeCell ref="A100:C100"/>
    <mergeCell ref="A134:C134"/>
    <mergeCell ref="A140:C140"/>
    <mergeCell ref="A141:C141"/>
    <mergeCell ref="A142:C142"/>
    <mergeCell ref="A159:C159"/>
    <mergeCell ref="A160:C160"/>
    <mergeCell ref="A161:C161"/>
    <mergeCell ref="A131:C131"/>
    <mergeCell ref="A132:C132"/>
    <mergeCell ref="A133:C133"/>
    <mergeCell ref="A130:C130"/>
    <mergeCell ref="A137:C137"/>
    <mergeCell ref="A113:C113"/>
    <mergeCell ref="A101:C101"/>
    <mergeCell ref="A102:C102"/>
    <mergeCell ref="A114:C114"/>
    <mergeCell ref="A115:C115"/>
    <mergeCell ref="A116:C116"/>
    <mergeCell ref="A117:C117"/>
    <mergeCell ref="A122:C122"/>
    <mergeCell ref="A123:C123"/>
    <mergeCell ref="A124:C124"/>
    <mergeCell ref="A164:C164"/>
    <mergeCell ref="A165:C165"/>
    <mergeCell ref="A166:C166"/>
    <mergeCell ref="A13:C13"/>
    <mergeCell ref="A14:C14"/>
    <mergeCell ref="A15:C15"/>
    <mergeCell ref="A20:C20"/>
    <mergeCell ref="A21:C21"/>
    <mergeCell ref="A22:C22"/>
    <mergeCell ref="A44:C44"/>
    <mergeCell ref="A45:C45"/>
    <mergeCell ref="A64:C64"/>
    <mergeCell ref="A77:C77"/>
    <mergeCell ref="A78:C78"/>
    <mergeCell ref="A74:C74"/>
    <mergeCell ref="A103:C103"/>
    <mergeCell ref="A104:C104"/>
    <mergeCell ref="A109:C109"/>
    <mergeCell ref="A110:C110"/>
    <mergeCell ref="A111:C111"/>
    <mergeCell ref="A90:C90"/>
    <mergeCell ref="A91:C91"/>
    <mergeCell ref="A97:C97"/>
    <mergeCell ref="A98:C98"/>
  </mergeCells>
  <pageMargins left="0.70866141732283472" right="0.31496062992125984" top="0.35433070866141736" bottom="0.35433070866141736" header="0.31496062992125984" footer="0.31496062992125984"/>
  <pageSetup paperSize="9" scale="75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Lara Hula</cp:lastModifiedBy>
  <cp:lastPrinted>2026-03-24T08:01:17Z</cp:lastPrinted>
  <dcterms:created xsi:type="dcterms:W3CDTF">2022-08-12T12:51:27Z</dcterms:created>
  <dcterms:modified xsi:type="dcterms:W3CDTF">2026-04-01T11:56:36Z</dcterms:modified>
</cp:coreProperties>
</file>