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ocuments\FINANCIJSKI PLANOVI\Izvršenje financijskog plana\polugodišnje izvršenje plana 2026\"/>
    </mc:Choice>
  </mc:AlternateContent>
  <xr:revisionPtr revIDLastSave="0" documentId="13_ncr:1_{CC72C76E-37D8-4CBE-B639-0DD7F263C6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0" i="8" l="1"/>
  <c r="E50" i="8"/>
  <c r="F47" i="8"/>
  <c r="E47" i="8"/>
  <c r="F46" i="8"/>
  <c r="F45" i="8"/>
  <c r="F44" i="8"/>
  <c r="E44" i="8"/>
  <c r="F43" i="8"/>
  <c r="E43" i="8"/>
  <c r="F42" i="8"/>
  <c r="E42" i="8"/>
  <c r="F40" i="8"/>
  <c r="F39" i="8"/>
  <c r="F38" i="8"/>
  <c r="E38" i="8"/>
  <c r="F37" i="8"/>
  <c r="E37" i="8"/>
  <c r="F35" i="8"/>
  <c r="E35" i="8"/>
  <c r="F33" i="8"/>
  <c r="F32" i="8"/>
  <c r="E32" i="8"/>
  <c r="F26" i="8"/>
  <c r="E26" i="8"/>
  <c r="F23" i="8"/>
  <c r="E23" i="8"/>
  <c r="F22" i="8"/>
  <c r="F21" i="8"/>
  <c r="F20" i="8"/>
  <c r="E20" i="8"/>
  <c r="F19" i="8"/>
  <c r="E19" i="8"/>
  <c r="F18" i="8"/>
  <c r="E18" i="8"/>
  <c r="F16" i="8"/>
  <c r="F15" i="8"/>
  <c r="F14" i="8"/>
  <c r="E14" i="8"/>
  <c r="F13" i="8"/>
  <c r="E13" i="8"/>
  <c r="F11" i="8"/>
  <c r="E11" i="8"/>
  <c r="F9" i="8"/>
  <c r="C6" i="8"/>
  <c r="B6" i="8"/>
  <c r="D30" i="8"/>
  <c r="C30" i="8"/>
  <c r="B30" i="8"/>
  <c r="D51" i="8"/>
  <c r="C51" i="8"/>
  <c r="B51" i="8"/>
  <c r="D27" i="8"/>
  <c r="C27" i="8"/>
  <c r="B27" i="8"/>
  <c r="F49" i="7" l="1"/>
  <c r="F112" i="7"/>
  <c r="F82" i="7"/>
  <c r="E81" i="7"/>
  <c r="F45" i="7"/>
  <c r="I106" i="3"/>
  <c r="I105" i="3"/>
  <c r="I98" i="3"/>
  <c r="I97" i="3"/>
  <c r="I96" i="3"/>
  <c r="I94" i="3"/>
  <c r="I93" i="3"/>
  <c r="I88" i="3"/>
  <c r="I87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7" i="3"/>
  <c r="I66" i="3"/>
  <c r="I65" i="3"/>
  <c r="I64" i="3"/>
  <c r="I63" i="3"/>
  <c r="I62" i="3"/>
  <c r="I61" i="3"/>
  <c r="I60" i="3"/>
  <c r="I59" i="3"/>
  <c r="I58" i="3"/>
  <c r="I56" i="3"/>
  <c r="I55" i="3"/>
  <c r="I54" i="3"/>
  <c r="I53" i="3"/>
  <c r="I52" i="3"/>
  <c r="I44" i="3"/>
  <c r="I36" i="3"/>
  <c r="I35" i="3"/>
  <c r="I34" i="3"/>
  <c r="I32" i="3"/>
  <c r="I31" i="3"/>
  <c r="I30" i="3"/>
  <c r="I29" i="3"/>
  <c r="I27" i="3"/>
  <c r="I25" i="3"/>
  <c r="I24" i="3"/>
  <c r="I22" i="3"/>
  <c r="I21" i="3"/>
  <c r="I16" i="3"/>
  <c r="H108" i="3"/>
  <c r="F108" i="3"/>
  <c r="H51" i="3"/>
  <c r="F180" i="7"/>
  <c r="F179" i="7" s="1"/>
  <c r="F177" i="7"/>
  <c r="F176" i="7" s="1"/>
  <c r="F142" i="7"/>
  <c r="F131" i="7"/>
  <c r="G131" i="7" s="1"/>
  <c r="E130" i="7"/>
  <c r="E129" i="7"/>
  <c r="E106" i="7"/>
  <c r="F116" i="7"/>
  <c r="G116" i="7" s="1"/>
  <c r="E115" i="7"/>
  <c r="E196" i="7"/>
  <c r="E170" i="7"/>
  <c r="E165" i="7"/>
  <c r="E135" i="7"/>
  <c r="E134" i="7"/>
  <c r="E100" i="7"/>
  <c r="E96" i="7"/>
  <c r="E95" i="7"/>
  <c r="E85" i="7"/>
  <c r="E84" i="7"/>
  <c r="E44" i="7"/>
  <c r="E36" i="7"/>
  <c r="E10" i="7"/>
  <c r="E33" i="7"/>
  <c r="F201" i="7"/>
  <c r="F200" i="7" s="1"/>
  <c r="E200" i="7"/>
  <c r="F198" i="7"/>
  <c r="G198" i="7" s="1"/>
  <c r="E197" i="7"/>
  <c r="E179" i="7"/>
  <c r="E176" i="7"/>
  <c r="F92" i="7"/>
  <c r="G92" i="7" s="1"/>
  <c r="F47" i="7"/>
  <c r="F44" i="7" s="1"/>
  <c r="F34" i="7"/>
  <c r="F33" i="7" s="1"/>
  <c r="D41" i="8"/>
  <c r="C41" i="8"/>
  <c r="B41" i="8"/>
  <c r="D31" i="8"/>
  <c r="C31" i="8"/>
  <c r="B31" i="8"/>
  <c r="D17" i="8"/>
  <c r="C17" i="8"/>
  <c r="B17" i="8"/>
  <c r="D7" i="8"/>
  <c r="C7" i="8"/>
  <c r="B7" i="8"/>
  <c r="F8" i="8"/>
  <c r="E8" i="8"/>
  <c r="G48" i="3"/>
  <c r="H111" i="3"/>
  <c r="J111" i="3" s="1"/>
  <c r="F111" i="3"/>
  <c r="F110" i="3" s="1"/>
  <c r="F107" i="3" s="1"/>
  <c r="G110" i="3"/>
  <c r="G9" i="1"/>
  <c r="G12" i="1"/>
  <c r="F12" i="1"/>
  <c r="F9" i="1"/>
  <c r="F15" i="1" s="1"/>
  <c r="F105" i="3"/>
  <c r="F100" i="3" s="1"/>
  <c r="F101" i="3"/>
  <c r="F97" i="3"/>
  <c r="F96" i="3" s="1"/>
  <c r="F93" i="3"/>
  <c r="F92" i="3" s="1"/>
  <c r="F90" i="3"/>
  <c r="F89" i="3"/>
  <c r="F87" i="3"/>
  <c r="F86" i="3" s="1"/>
  <c r="F80" i="3"/>
  <c r="F78" i="3"/>
  <c r="F69" i="3"/>
  <c r="F62" i="3"/>
  <c r="F58" i="3"/>
  <c r="F55" i="3"/>
  <c r="F53" i="3"/>
  <c r="F51" i="3"/>
  <c r="F43" i="3"/>
  <c r="F42" i="3" s="1"/>
  <c r="F40" i="3"/>
  <c r="F38" i="3"/>
  <c r="F37" i="3"/>
  <c r="F34" i="3"/>
  <c r="F33" i="3" s="1"/>
  <c r="F30" i="3"/>
  <c r="F27" i="3"/>
  <c r="F26" i="3"/>
  <c r="F24" i="3"/>
  <c r="F23" i="3" s="1"/>
  <c r="F21" i="3"/>
  <c r="F20" i="3" s="1"/>
  <c r="F18" i="3"/>
  <c r="F15" i="3"/>
  <c r="F12" i="3" s="1"/>
  <c r="F13" i="3"/>
  <c r="B49" i="8"/>
  <c r="B36" i="8"/>
  <c r="B34" i="8"/>
  <c r="B25" i="8"/>
  <c r="B12" i="8"/>
  <c r="B10" i="8"/>
  <c r="F36" i="7" l="1"/>
  <c r="F115" i="7"/>
  <c r="F129" i="7"/>
  <c r="G129" i="7" s="1"/>
  <c r="F196" i="7"/>
  <c r="F195" i="7" s="1"/>
  <c r="F130" i="7"/>
  <c r="H110" i="3"/>
  <c r="E195" i="7"/>
  <c r="G201" i="7"/>
  <c r="F197" i="7"/>
  <c r="G47" i="7"/>
  <c r="J110" i="3"/>
  <c r="F57" i="3"/>
  <c r="F95" i="3"/>
  <c r="F48" i="3" s="1"/>
  <c r="F50" i="3"/>
  <c r="G15" i="1"/>
  <c r="F49" i="3"/>
  <c r="F11" i="3"/>
  <c r="F10" i="3" s="1"/>
  <c r="G196" i="7" l="1"/>
  <c r="G195" i="7"/>
  <c r="H97" i="3" l="1"/>
  <c r="G95" i="3"/>
  <c r="H107" i="3"/>
  <c r="H43" i="3"/>
  <c r="G42" i="3"/>
  <c r="H42" i="3" l="1"/>
  <c r="I42" i="3" s="1"/>
  <c r="I43" i="3"/>
  <c r="J43" i="3"/>
  <c r="J42" i="3"/>
  <c r="F167" i="7"/>
  <c r="E166" i="7"/>
  <c r="E164" i="7" s="1"/>
  <c r="F157" i="7"/>
  <c r="E156" i="7"/>
  <c r="E155" i="7"/>
  <c r="F136" i="7"/>
  <c r="E101" i="7"/>
  <c r="F104" i="7"/>
  <c r="G104" i="7" s="1"/>
  <c r="F102" i="7"/>
  <c r="F71" i="7"/>
  <c r="F70" i="7" s="1"/>
  <c r="F151" i="7"/>
  <c r="F108" i="7"/>
  <c r="F97" i="7"/>
  <c r="E49" i="7"/>
  <c r="E9" i="7" s="1"/>
  <c r="E55" i="7"/>
  <c r="F56" i="7"/>
  <c r="F55" i="7" s="1"/>
  <c r="E182" i="7"/>
  <c r="F184" i="7"/>
  <c r="E183" i="7"/>
  <c r="E150" i="7"/>
  <c r="E149" i="7"/>
  <c r="G112" i="7"/>
  <c r="E107" i="7"/>
  <c r="G184" i="7" l="1"/>
  <c r="F183" i="7"/>
  <c r="G97" i="7"/>
  <c r="F95" i="7"/>
  <c r="F96" i="7"/>
  <c r="F101" i="7"/>
  <c r="F100" i="7"/>
  <c r="F166" i="7"/>
  <c r="F165" i="7"/>
  <c r="F164" i="7" s="1"/>
  <c r="F106" i="7"/>
  <c r="F107" i="7"/>
  <c r="F134" i="7"/>
  <c r="F135" i="7"/>
  <c r="F149" i="7"/>
  <c r="G149" i="7" s="1"/>
  <c r="F150" i="7"/>
  <c r="F156" i="7"/>
  <c r="F155" i="7"/>
  <c r="G155" i="7" s="1"/>
  <c r="G157" i="7"/>
  <c r="G102" i="7"/>
  <c r="G151" i="7"/>
  <c r="G108" i="7"/>
  <c r="G106" i="7" l="1"/>
  <c r="F94" i="7"/>
  <c r="G95" i="7"/>
  <c r="E70" i="7" l="1"/>
  <c r="G49" i="3" l="1"/>
  <c r="H90" i="3"/>
  <c r="H89" i="3" s="1"/>
  <c r="F9" i="11" l="1"/>
  <c r="F8" i="11"/>
  <c r="F7" i="11"/>
  <c r="F6" i="11"/>
  <c r="J23" i="1"/>
  <c r="J14" i="1"/>
  <c r="J13" i="1"/>
  <c r="J10" i="1"/>
  <c r="E192" i="7"/>
  <c r="E189" i="7"/>
  <c r="E186" i="7"/>
  <c r="E171" i="7"/>
  <c r="E169" i="7" s="1"/>
  <c r="E161" i="7"/>
  <c r="E146" i="7"/>
  <c r="E125" i="7"/>
  <c r="E119" i="7"/>
  <c r="E76" i="7"/>
  <c r="E50" i="7"/>
  <c r="E37" i="7"/>
  <c r="E11" i="7"/>
  <c r="F193" i="7"/>
  <c r="F192" i="7" s="1"/>
  <c r="F190" i="7"/>
  <c r="F189" i="7" s="1"/>
  <c r="F187" i="7"/>
  <c r="F172" i="7"/>
  <c r="F162" i="7"/>
  <c r="F161" i="7" s="1"/>
  <c r="F147" i="7"/>
  <c r="F126" i="7"/>
  <c r="F120" i="7"/>
  <c r="F90" i="7"/>
  <c r="G90" i="7" s="1"/>
  <c r="F86" i="7"/>
  <c r="F77" i="7"/>
  <c r="G56" i="7"/>
  <c r="F53" i="7"/>
  <c r="F51" i="7"/>
  <c r="F38" i="7"/>
  <c r="F31" i="7"/>
  <c r="G31" i="7" s="1"/>
  <c r="F12" i="7"/>
  <c r="E9" i="11"/>
  <c r="E8" i="11"/>
  <c r="E7" i="11"/>
  <c r="E6" i="11"/>
  <c r="H96" i="3"/>
  <c r="J96" i="3" s="1"/>
  <c r="H105" i="3"/>
  <c r="H101" i="3"/>
  <c r="H93" i="3"/>
  <c r="H87" i="3"/>
  <c r="H86" i="3" s="1"/>
  <c r="J86" i="3" s="1"/>
  <c r="H80" i="3"/>
  <c r="H78" i="3"/>
  <c r="H69" i="3"/>
  <c r="H62" i="3"/>
  <c r="H58" i="3"/>
  <c r="H55" i="3"/>
  <c r="H53" i="3"/>
  <c r="I24" i="1"/>
  <c r="I23" i="1"/>
  <c r="F124" i="7" l="1"/>
  <c r="F125" i="7"/>
  <c r="F186" i="7"/>
  <c r="F182" i="7"/>
  <c r="F160" i="7"/>
  <c r="F159" i="7" s="1"/>
  <c r="F119" i="7"/>
  <c r="F118" i="7"/>
  <c r="F171" i="7"/>
  <c r="F170" i="7"/>
  <c r="F50" i="7"/>
  <c r="G45" i="7"/>
  <c r="F85" i="7"/>
  <c r="F84" i="7"/>
  <c r="F146" i="7"/>
  <c r="F145" i="7"/>
  <c r="F144" i="7" s="1"/>
  <c r="F37" i="7"/>
  <c r="F11" i="7"/>
  <c r="F10" i="7"/>
  <c r="H92" i="3"/>
  <c r="J92" i="3" s="1"/>
  <c r="G86" i="7"/>
  <c r="G172" i="7"/>
  <c r="F76" i="7"/>
  <c r="G142" i="7"/>
  <c r="G136" i="7"/>
  <c r="G134" i="7"/>
  <c r="G162" i="7"/>
  <c r="G38" i="7"/>
  <c r="G147" i="7"/>
  <c r="G187" i="7"/>
  <c r="G51" i="7"/>
  <c r="G77" i="7"/>
  <c r="G120" i="7"/>
  <c r="G126" i="7"/>
  <c r="G190" i="7"/>
  <c r="G12" i="7"/>
  <c r="G53" i="7"/>
  <c r="G193" i="7"/>
  <c r="H100" i="3"/>
  <c r="J100" i="3" s="1"/>
  <c r="H50" i="3"/>
  <c r="H57" i="3"/>
  <c r="J57" i="3" s="1"/>
  <c r="E160" i="7"/>
  <c r="E159" i="7" s="1"/>
  <c r="E145" i="7"/>
  <c r="E144" i="7" s="1"/>
  <c r="E124" i="7"/>
  <c r="E118" i="7"/>
  <c r="E94" i="7" l="1"/>
  <c r="E8" i="7" s="1"/>
  <c r="G49" i="7"/>
  <c r="F169" i="7"/>
  <c r="F9" i="7"/>
  <c r="F8" i="7" s="1"/>
  <c r="H95" i="3"/>
  <c r="G124" i="7"/>
  <c r="G36" i="7"/>
  <c r="H49" i="3"/>
  <c r="J50" i="3"/>
  <c r="G71" i="7"/>
  <c r="G118" i="7"/>
  <c r="G145" i="7"/>
  <c r="G144" i="7"/>
  <c r="G10" i="7"/>
  <c r="G84" i="7"/>
  <c r="G100" i="7"/>
  <c r="G160" i="7"/>
  <c r="G170" i="7"/>
  <c r="G182" i="7"/>
  <c r="G159" i="7"/>
  <c r="G82" i="7" l="1"/>
  <c r="F81" i="7"/>
  <c r="H48" i="3"/>
  <c r="G180" i="7"/>
  <c r="G34" i="7"/>
  <c r="G167" i="7"/>
  <c r="G94" i="7"/>
  <c r="G169" i="7"/>
  <c r="G9" i="7"/>
  <c r="D49" i="8"/>
  <c r="D36" i="8"/>
  <c r="D34" i="8"/>
  <c r="C49" i="8"/>
  <c r="C36" i="8"/>
  <c r="C34" i="8"/>
  <c r="D25" i="8"/>
  <c r="C25" i="8"/>
  <c r="D12" i="8"/>
  <c r="D6" i="8" s="1"/>
  <c r="C12" i="8"/>
  <c r="D10" i="8"/>
  <c r="C10" i="8"/>
  <c r="J49" i="3"/>
  <c r="J95" i="3"/>
  <c r="G177" i="7" l="1"/>
  <c r="F34" i="8"/>
  <c r="F10" i="8"/>
  <c r="F41" i="8"/>
  <c r="G165" i="7"/>
  <c r="G164" i="7"/>
  <c r="F49" i="8"/>
  <c r="F31" i="8"/>
  <c r="F7" i="8"/>
  <c r="F12" i="8"/>
  <c r="F25" i="8"/>
  <c r="F36" i="8"/>
  <c r="G8" i="7"/>
  <c r="F17" i="8"/>
  <c r="J48" i="3"/>
  <c r="F30" i="8" l="1"/>
  <c r="F6" i="8"/>
  <c r="E49" i="8"/>
  <c r="E41" i="8"/>
  <c r="E36" i="8"/>
  <c r="E34" i="8"/>
  <c r="E31" i="8"/>
  <c r="E25" i="8"/>
  <c r="E17" i="8"/>
  <c r="E12" i="8"/>
  <c r="E10" i="8"/>
  <c r="E7" i="8"/>
  <c r="E6" i="8" l="1"/>
  <c r="E30" i="8"/>
  <c r="H40" i="3" l="1"/>
  <c r="H38" i="3"/>
  <c r="G37" i="3"/>
  <c r="H34" i="3"/>
  <c r="H30" i="3"/>
  <c r="H27" i="3"/>
  <c r="H24" i="3"/>
  <c r="H21" i="3"/>
  <c r="H18" i="3"/>
  <c r="H15" i="3"/>
  <c r="I15" i="3" s="1"/>
  <c r="H13" i="3"/>
  <c r="I92" i="3"/>
  <c r="I51" i="3"/>
  <c r="I14" i="1"/>
  <c r="I13" i="1"/>
  <c r="I10" i="1"/>
  <c r="H12" i="1"/>
  <c r="H9" i="1"/>
  <c r="J9" i="1" l="1"/>
  <c r="J12" i="1"/>
  <c r="I100" i="3"/>
  <c r="I86" i="3"/>
  <c r="H33" i="3"/>
  <c r="J33" i="3" s="1"/>
  <c r="H23" i="3"/>
  <c r="J23" i="3" s="1"/>
  <c r="H20" i="3"/>
  <c r="H15" i="1"/>
  <c r="I95" i="3"/>
  <c r="I12" i="1"/>
  <c r="H37" i="3"/>
  <c r="H26" i="3"/>
  <c r="J26" i="3" s="1"/>
  <c r="G11" i="3"/>
  <c r="G10" i="3" s="1"/>
  <c r="H12" i="3"/>
  <c r="J12" i="3" s="1"/>
  <c r="I57" i="3"/>
  <c r="I9" i="1"/>
  <c r="J15" i="1" l="1"/>
  <c r="I50" i="3"/>
  <c r="I49" i="3"/>
  <c r="I33" i="3"/>
  <c r="I26" i="3"/>
  <c r="I23" i="3"/>
  <c r="I20" i="3"/>
  <c r="I12" i="3"/>
  <c r="I15" i="1"/>
  <c r="H11" i="3"/>
  <c r="J11" i="3" l="1"/>
  <c r="H10" i="3"/>
  <c r="J10" i="3" s="1"/>
  <c r="I48" i="3"/>
  <c r="I11" i="3"/>
  <c r="I10" i="3" l="1"/>
</calcChain>
</file>

<file path=xl/sharedStrings.xml><?xml version="1.0" encoding="utf-8"?>
<sst xmlns="http://schemas.openxmlformats.org/spreadsheetml/2006/main" count="570" uniqueCount="326">
  <si>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</si>
  <si>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</si>
  <si>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</si>
  <si>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</si>
  <si>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</si>
  <si>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</si>
  <si>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</si>
  <si>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</si>
  <si>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</si>
  <si>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</si>
  <si>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</si>
  <si>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</si>
  <si>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</si>
  <si>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</si>
  <si>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</si>
  <si>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</si>
  <si>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</si>
  <si>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INDEKS</t>
  </si>
  <si>
    <t xml:space="preserve">IZVJEŠTAJ O PRIHODIMA I RASHODIMA PREMA EKONOMSKOJ KLASIFIKACIJI </t>
  </si>
  <si>
    <t>UKUPNI PRIHODI</t>
  </si>
  <si>
    <t>Pomoći iz inozemstva i od subjekata unutar općeg proračuna</t>
  </si>
  <si>
    <t>Prihodi od prodaje proizvoda i robe te pruženih usluga</t>
  </si>
  <si>
    <t>Prihodi od prodaje proizvoda i robe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</si>
  <si>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</si>
  <si>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</si>
  <si>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</si>
  <si>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</si>
  <si>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</si>
  <si>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</si>
  <si>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</si>
  <si>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</si>
  <si>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</si>
  <si>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</si>
  <si>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</si>
  <si>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</si>
  <si>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</si>
  <si>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</si>
  <si>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</si>
  <si>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</si>
  <si>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</si>
  <si>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</si>
  <si>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</si>
  <si>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</si>
  <si>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</si>
  <si>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</si>
  <si>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</si>
  <si>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</si>
  <si>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</si>
  <si>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</si>
  <si>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</si>
  <si>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</si>
  <si>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</si>
  <si>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</si>
  <si>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</si>
  <si>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</si>
  <si>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</si>
  <si>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</si>
  <si>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</si>
  <si>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</si>
  <si>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</si>
  <si>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</si>
  <si>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</si>
  <si>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</si>
  <si>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</si>
  <si>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</si>
  <si>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Pomoći od međunarodnih organizacija te institucija i tijela EU</t>
  </si>
  <si>
    <t>Tekuće pomoći od institucija i tijela EU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</si>
  <si>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</si>
  <si>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</si>
  <si>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</si>
  <si>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Prijenosi između proračunskih korisnika istog proračuna</t>
  </si>
  <si>
    <t>Tekući prijenosi između proračunskih korisnika istog proračuna</t>
  </si>
  <si>
    <t>Prihodi od imovine</t>
  </si>
  <si>
    <t>Prihodi od financijske imovine - kamate a vista</t>
  </si>
  <si>
    <t>Kamate na oročena sredstva</t>
  </si>
  <si>
    <t>Prihodi od administrativnih pristojbi i po posebnim propisima</t>
  </si>
  <si>
    <t>Prihodi po posebnim propisima</t>
  </si>
  <si>
    <t>Sufinanciranje cijene usluge, participacije i slično</t>
  </si>
  <si>
    <t>Prihodi od pruženih usluga</t>
  </si>
  <si>
    <t>Donacije od pravnih i fizičkih osoba izvan općeg proračuna</t>
  </si>
  <si>
    <t>Tekuće donacije  od pravnih i fizičkih osoba izvan općeg proračuna</t>
  </si>
  <si>
    <t>Kapitalne donacije  od pravnih i fizičkih osoba izvan općeg proračuna</t>
  </si>
  <si>
    <t>Prihodi iz nadležnog proračuna i od HZZO-a temeljem ugovornih obveza</t>
  </si>
  <si>
    <t>Prihodi iz proračuna za financiranje redovne djelatnosti</t>
  </si>
  <si>
    <t>Prihodi iz nadležnog proračuna za financiranje rashoda poslovanja</t>
  </si>
  <si>
    <t>Prihodi iz nadležnog proračuna za financiranje rashoda za nabavu nefinancijske imovine</t>
  </si>
  <si>
    <t>Prihodi od prodaje neproizvedene dugotrajne imovine</t>
  </si>
  <si>
    <t>Prihodi od prodaje materijalne imovine-prirodnih bogatstava</t>
  </si>
  <si>
    <t>Prihodi od prodaje postrojenja i opreme</t>
  </si>
  <si>
    <t xml:space="preserve">Ostali rashodi za zaposlene </t>
  </si>
  <si>
    <t>Doprinosi na plaće</t>
  </si>
  <si>
    <t>Doprinosi za obvezno zdravstveno osiguranje</t>
  </si>
  <si>
    <t>3212</t>
  </si>
  <si>
    <t>Naknade za prijevoz, za rad na terenu i odvojeni život</t>
  </si>
  <si>
    <t>Stručno usavršavanje</t>
  </si>
  <si>
    <t>3221</t>
  </si>
  <si>
    <t>3223</t>
  </si>
  <si>
    <t>3224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</si>
  <si>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</si>
  <si>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</si>
  <si>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</si>
  <si>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</si>
  <si>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</si>
  <si>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</si>
  <si>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Službena,radna i zaštitna odjeća i obuća</t>
  </si>
  <si>
    <t>3231</t>
  </si>
  <si>
    <t>3232</t>
  </si>
  <si>
    <t>3234</t>
  </si>
  <si>
    <t>3238</t>
  </si>
  <si>
    <t>3239</t>
  </si>
  <si>
    <t>Rashodi za usluge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</si>
  <si>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</si>
  <si>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</si>
  <si>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</si>
  <si>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</si>
  <si>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</si>
  <si>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</si>
  <si>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</si>
  <si>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</si>
  <si>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 xml:space="preserve">Naknade troškova osobama izvan radnog odnosa </t>
  </si>
  <si>
    <t>Ostali nespomenuti rashodi poslovanja</t>
  </si>
  <si>
    <t>Premija osiguranja</t>
  </si>
  <si>
    <t>3293</t>
  </si>
  <si>
    <t>Reprezentacija</t>
  </si>
  <si>
    <t>Članarine i norme</t>
  </si>
  <si>
    <t>Pristojbe i naknade</t>
  </si>
  <si>
    <t>3299</t>
  </si>
  <si>
    <t>3431</t>
  </si>
  <si>
    <t>Bankarske usluge i usluge platnog prometa</t>
  </si>
  <si>
    <t>Financijski rashodi</t>
  </si>
  <si>
    <t>Ostali financijski rashodi</t>
  </si>
  <si>
    <t xml:space="preserve">Ostali rashodi </t>
  </si>
  <si>
    <t>Tekuće donacije</t>
  </si>
  <si>
    <t>Tekuće donacije u naravi</t>
  </si>
  <si>
    <t>Rashodi za nabavu proizvedene dugotrajne imovine</t>
  </si>
  <si>
    <t>Postrojenja i oprema</t>
  </si>
  <si>
    <t>Uredska oprema i namještaj</t>
  </si>
  <si>
    <t>Uređaji,strojevi i oprema za ostale namjene</t>
  </si>
  <si>
    <t>Knjige, umjetnička djela i ostalie izložb.vrijednosti</t>
  </si>
  <si>
    <t>Knjige</t>
  </si>
  <si>
    <t>Škola primijenjenih umjetnosti i dizajna - Pula</t>
  </si>
  <si>
    <t>MATERIJALNI RASHODI</t>
  </si>
  <si>
    <t>SLUŽBENA PUTOVANJA</t>
  </si>
  <si>
    <t>STRUČNO USAVRŠAVANJE ZAPOSLENIKA</t>
  </si>
  <si>
    <t>UREDSKI MATERIJAL I OSTALI MATERIJALNI RASHODI</t>
  </si>
  <si>
    <t>MATERIJAL I SIROVINE</t>
  </si>
  <si>
    <t>MAT.I DIJELOVI ZA TEKUĆE I INVEST.ODRŽAVANJE</t>
  </si>
  <si>
    <t>SITNI INVENTAR I AUTO GUME</t>
  </si>
  <si>
    <t>SLUŽBENA, RADNA I ZAŠTITNA ODJEĆA I OBUĆA</t>
  </si>
  <si>
    <t>USLUGE TELEFONA, POŠTE I PRIJEVOZA</t>
  </si>
  <si>
    <t>USLUGE TEKUĆEG I INVESTICIJSKOG ODRŽAVANJA</t>
  </si>
  <si>
    <t>KOMUNALNE USLUGE</t>
  </si>
  <si>
    <t>ZAKUPNINE I NAJAMNINE</t>
  </si>
  <si>
    <t>INTELEKTUALNE I OSOBNE  USLUGE</t>
  </si>
  <si>
    <t>RAČUNALNE USLUGE</t>
  </si>
  <si>
    <t>OSTALE USLUGE</t>
  </si>
  <si>
    <t>REPREZENTACIJA</t>
  </si>
  <si>
    <t>ČLANARINE</t>
  </si>
  <si>
    <t>PRISTOJBE I NAKNADE</t>
  </si>
  <si>
    <t>OSTALI NESPOMENUTI RASHODI POSLOVANJA</t>
  </si>
  <si>
    <t>FINANCIJSKI RASHODI</t>
  </si>
  <si>
    <t>BANKARSKE USLUGE I USLUGE PLATNOG PROMETA</t>
  </si>
  <si>
    <t>NAKNADE ZA PRIJEVOZ</t>
  </si>
  <si>
    <t>ENERGIJA</t>
  </si>
  <si>
    <t>ZDRAVSTVENE I VETERINARSKE USLUGE</t>
  </si>
  <si>
    <t>PREMIJE OSIGURANJA</t>
  </si>
  <si>
    <t>NAKNADE TROŠKOVA OSOBAMA IZVAN RADNOG ODNOSA</t>
  </si>
  <si>
    <t>RASHODI ZA ZAPOSLENE</t>
  </si>
  <si>
    <t>PLAĆE ZA REDOVAN RAD</t>
  </si>
  <si>
    <t>OSTALI RASHODI ZA ZAPOSLENE</t>
  </si>
  <si>
    <t>DOPRINOSI ZA OBVEZNO ZDRAVSTVENO OSIGURANJE</t>
  </si>
  <si>
    <t>OSTALI RASHODI</t>
  </si>
  <si>
    <t>TEKUĆE DONACIJE U NARAVI</t>
  </si>
  <si>
    <t>RASHODI ZA NABAVU PROIZVEDENE DUGOTRAJNE IMOVINE</t>
  </si>
  <si>
    <t>UREDSKA OPREMA I NAMJEŠTAJ</t>
  </si>
  <si>
    <t>UREĐAJI, STROJEVI I OPREMA ZA OSTALE NAMJENE</t>
  </si>
  <si>
    <t>KNJIGE</t>
  </si>
  <si>
    <t>Nematerijalna imovina</t>
  </si>
  <si>
    <t>Oprema za održavanje i zaštitu</t>
  </si>
  <si>
    <t>Prihodi od prodaje proizvoda i robe te pruženih usluga i prihodi od donacija</t>
  </si>
  <si>
    <t>11001 Nenamjenski prihodi i primici</t>
  </si>
  <si>
    <t>4 Prihodi za posebne namjene</t>
  </si>
  <si>
    <t>48007 Decentralizirana sredstva za srednje škole</t>
  </si>
  <si>
    <t>48011 Decentralizirana sredstva prethodne godine-školstvo</t>
  </si>
  <si>
    <t>5 Pomoći</t>
  </si>
  <si>
    <t>6 Donacije</t>
  </si>
  <si>
    <t>09 Obrazovanje</t>
  </si>
  <si>
    <t>092 Srednjoškolsko obrazovanje</t>
  </si>
  <si>
    <t>0922 Više srednjoškolsko obrazovanje</t>
  </si>
  <si>
    <t>PROGRAM 2201</t>
  </si>
  <si>
    <t>REDOVNA DJELATNOST SREDNJIH ŠKOLA - MINIMALNI STANDARD</t>
  </si>
  <si>
    <t>Aktivnost A220101</t>
  </si>
  <si>
    <t>MATERIJALNI RASHODI SŠ PO KRITERIJIMA</t>
  </si>
  <si>
    <t>Izvor financiranja 48007</t>
  </si>
  <si>
    <t>Decentralizirana sredstva za srednje škole</t>
  </si>
  <si>
    <t>Aktivnost A220102</t>
  </si>
  <si>
    <t>MATERIJALNI RASHODI SŠ PO STVARNOM TROŠKU</t>
  </si>
  <si>
    <t>Aktivnost A220103</t>
  </si>
  <si>
    <t>MATERIJALNI RASHODI SŠ - DRUGI IZVORI</t>
  </si>
  <si>
    <t>Vlastiti prihodi srednjih škola</t>
  </si>
  <si>
    <t>Prihodi za posebne namjene za srednje škole</t>
  </si>
  <si>
    <t xml:space="preserve">Donacije za srednje škole </t>
  </si>
  <si>
    <t>Aktivnost A220104</t>
  </si>
  <si>
    <t>PLAĆE I DRUGI RASHODI ZA ZAPOSLENE SREDNJIH ŠKOLA</t>
  </si>
  <si>
    <t>PROGRAM 2301</t>
  </si>
  <si>
    <t>PROGRAMI OBRAZOVANJA IZNAD STANDARDA</t>
  </si>
  <si>
    <t>Aktivnost A230102</t>
  </si>
  <si>
    <t>ŽUPANIJSKA NATJECANJA</t>
  </si>
  <si>
    <t>Aktivnost A230143</t>
  </si>
  <si>
    <t>IZLOŽBA UČENIČKIH RADOVA</t>
  </si>
  <si>
    <t>Grad Pula za proračunske korisnike</t>
  </si>
  <si>
    <t>Aktivnost A230162</t>
  </si>
  <si>
    <t>NAKNADA ZA ŽUPANIJSKO STRUČNO VIJEĆE</t>
  </si>
  <si>
    <t>Agencija za odgoj i obrazovanje za proračunske korisnike</t>
  </si>
  <si>
    <t>Aktivnost A230184</t>
  </si>
  <si>
    <t>ZAVIČAJNA NASTAVA</t>
  </si>
  <si>
    <t>Izvor financiranja 11001</t>
  </si>
  <si>
    <t>Nenamjenski prihodi i primici</t>
  </si>
  <si>
    <t>Aktivnost A230209</t>
  </si>
  <si>
    <t>MENSTRUALNE I HIGIJENSKE POTREPŠTINE</t>
  </si>
  <si>
    <t>Ministarstvo rada, mirovinskog sustava, obitelji i socijalne politike za proračunske korisnike</t>
  </si>
  <si>
    <t>PROGRAM 2402</t>
  </si>
  <si>
    <t>INVESTICIJSKO ODRŽAVANJE SREDNJIH ŠKOLA</t>
  </si>
  <si>
    <t>Aktivnost A240201</t>
  </si>
  <si>
    <t>INVESTICIJSKO ODRŽAVANJE SŠ - MINIMALNI STANDARD</t>
  </si>
  <si>
    <t>PROGRAM 2406</t>
  </si>
  <si>
    <t>OPREMANJE U SREDNJIM ŠKOLAMA</t>
  </si>
  <si>
    <t>Kapitalni projekt K240601</t>
  </si>
  <si>
    <t>ŠKOLSKI NAMJEŠTAJ I OPREMA</t>
  </si>
  <si>
    <t>Kapitalni projekt K240602</t>
  </si>
  <si>
    <t>OPREMANJE BIBLIOTEKE</t>
  </si>
  <si>
    <t>48008 Decentralizirana sredstva za kapitalno srednje škole</t>
  </si>
  <si>
    <t>Izvor financiranja 48008</t>
  </si>
  <si>
    <t>Decentralizirana sredstva za kapitalno za srednje škole</t>
  </si>
  <si>
    <t>UR.BROJ: 2168-16-2</t>
  </si>
  <si>
    <t>Predsjednica Školskog odbora</t>
  </si>
  <si>
    <t>Jasminka Brlas, prof.</t>
  </si>
  <si>
    <t>UR.BROJ: 2168-16-3</t>
  </si>
  <si>
    <t>UR.BROJ: 2168-16-4</t>
  </si>
  <si>
    <t>UR.BROJ: 2168-16-5</t>
  </si>
  <si>
    <t>UR.BROJ: 2168-16-6</t>
  </si>
  <si>
    <t>UR.BROJ: 2168-16-7</t>
  </si>
  <si>
    <t>UR.BROJ: 2168-16-8</t>
  </si>
  <si>
    <t>5=4/2*100</t>
  </si>
  <si>
    <t>6=4/3*100</t>
  </si>
  <si>
    <t>4=3/2*100</t>
  </si>
  <si>
    <t>51700 Prihodi za EU projekte iz ERASMUS+</t>
  </si>
  <si>
    <t>Aktivnost A230101</t>
  </si>
  <si>
    <t>MATERIJALNI TROŠKOVI IZNAD STANDARDA</t>
  </si>
  <si>
    <t>Aktivnost A230104</t>
  </si>
  <si>
    <t>POMOĆNICI U NASTAVI</t>
  </si>
  <si>
    <t>PROGRAM 2302</t>
  </si>
  <si>
    <t>Aktivnost A230214</t>
  </si>
  <si>
    <t>IZMJENA NAZIVA ŠKOLA (DVOJEZIČNOST)</t>
  </si>
  <si>
    <t>Ostale naknade građanima i kućanstvima iz proračuna</t>
  </si>
  <si>
    <t>Naknade građanima i kućanstvima u naravi</t>
  </si>
  <si>
    <t>OPREMA ZA ODRŽAVANJE I ZAŠTITU</t>
  </si>
  <si>
    <t>Naknade građanima i kućanstvima na temelju osiguranja i druge naknade</t>
  </si>
  <si>
    <t>OSTVARENJE/IZVRŠENJE 
1-6/2025.</t>
  </si>
  <si>
    <t>Proračunski korisnici za proračunske korisnike</t>
  </si>
  <si>
    <t>Aktivnost A230219</t>
  </si>
  <si>
    <t>UZORKOVANJE VODE I IZRADA PROCJENE RIZIKA VODOVODNE MREŽE</t>
  </si>
  <si>
    <t>PROGRAM 2404</t>
  </si>
  <si>
    <t>KAPITALNA ULAGANJA U SREDNJE ŠKOLE</t>
  </si>
  <si>
    <t>Kapitalni projekt K240416</t>
  </si>
  <si>
    <t>ŠKOLA PRIMIJENJENIH UMJETNOSTI I DIZAJNA PULA</t>
  </si>
  <si>
    <t>IZVRŠENJE 
1-6/2025.</t>
  </si>
  <si>
    <t>Vlastiti izvori</t>
  </si>
  <si>
    <t>Rezultat poslovanja</t>
  </si>
  <si>
    <t>Rashodi za dodatna ulaganja na nefinancijskoj imovini</t>
  </si>
  <si>
    <t>Dodatna ulaganja na građevinskim objektima</t>
  </si>
  <si>
    <t>OSTVARENJE/ IZVRŠENJE 1-6/2025</t>
  </si>
  <si>
    <t>Licence</t>
  </si>
  <si>
    <t>KLASA: 400-03/26-01/1</t>
  </si>
  <si>
    <t>IZVORNI PLAN ILI REBALANS 2026.</t>
  </si>
  <si>
    <t>OSTVARENJE/IZVRŠENJE 
1-6/2026.</t>
  </si>
  <si>
    <t>IZVRŠENJE 
1-6/2026.</t>
  </si>
  <si>
    <t xml:space="preserve"> IZVRŠENJE 1-6/2026.</t>
  </si>
  <si>
    <t>OSTVARENJE/ IZVRŠENJE 1-6/2026</t>
  </si>
  <si>
    <t>POLUGODIŠNJI IZVJEŠTAJ O IZVRŠENJU FINANCIJSKOG PLANA ŠKOLE PRIMIJENJENIH UMJETNOSTI I DIZAJNA - PULA ZA 2026. GODINU</t>
  </si>
  <si>
    <t>Rezultat manjak</t>
  </si>
  <si>
    <t>Rezultat višak</t>
  </si>
  <si>
    <t>11900 Višak prethodne godine - nenamjenski</t>
  </si>
  <si>
    <t>31400 Vlastiti prihodi srednjih škola</t>
  </si>
  <si>
    <t>43400 Prihodi za posebne namjene za srednje škole</t>
  </si>
  <si>
    <t>50102 Ministarstvo rada, mirovinskog sustava, obitelji i socijalne politike za proračunske korisnike</t>
  </si>
  <si>
    <t>50180 Agencija za odgoj i obrazovanje za proračunske korisnike</t>
  </si>
  <si>
    <t>50182 Ministarstvo znanosti, obrazovanja i mladih za srednje škole</t>
  </si>
  <si>
    <t>51731 Prihodi za EU projekte iz ERASMUS+</t>
  </si>
  <si>
    <t>52520 Grad Pula za proračunske korisnike</t>
  </si>
  <si>
    <t>52605 Proračunski korisnici za proračunske korisnike</t>
  </si>
  <si>
    <t>61400 Donacije za srednje škole</t>
  </si>
  <si>
    <t>Izvor financiranja 48011</t>
  </si>
  <si>
    <t>Decentralizirana sredstva prethodne godine-školstvo</t>
  </si>
  <si>
    <t>REZULTAT POSLOVANJA</t>
  </si>
  <si>
    <t>Izvor financiranja 31400</t>
  </si>
  <si>
    <t>Izvor financiranja 43400</t>
  </si>
  <si>
    <t>Izvor financiranja 50182</t>
  </si>
  <si>
    <t>Ministarstvo znanosti, obrazovanja i mladih za srednje škole</t>
  </si>
  <si>
    <t>Izvor financiranja 61400</t>
  </si>
  <si>
    <t>Izvor financiranja 52605</t>
  </si>
  <si>
    <t>Izvor financiranja 52520</t>
  </si>
  <si>
    <t>Izvor financiranja 50180</t>
  </si>
  <si>
    <t>Izvor financiranja 50102</t>
  </si>
  <si>
    <t>PROGRAM 9213</t>
  </si>
  <si>
    <t>EU PROJEKTI U ŠKOLSTVU</t>
  </si>
  <si>
    <t>Tekući projekt T921301</t>
  </si>
  <si>
    <t>ERASMUS+</t>
  </si>
  <si>
    <t>Izvor financiranja 51700</t>
  </si>
  <si>
    <t>Prihodi za EU projekte iz ERASMUS+</t>
  </si>
  <si>
    <t>Izvor financiranja 51731</t>
  </si>
  <si>
    <t>Izvor financiranja 11900</t>
  </si>
  <si>
    <t>Višak prethodne godine - nenamjenski</t>
  </si>
  <si>
    <t>Aktivnost A230176</t>
  </si>
  <si>
    <t>DRŽAVNO NATJECANJE</t>
  </si>
  <si>
    <t>Ostala prava</t>
  </si>
  <si>
    <t xml:space="preserve"> </t>
  </si>
  <si>
    <t xml:space="preserve">  </t>
  </si>
  <si>
    <t>Izvor financiranja 71001</t>
  </si>
  <si>
    <t>Osiguravajuća društva za proračunske korisnike</t>
  </si>
  <si>
    <t>RASHODI ZA NABAVU NEPROIZVEDENE DUGOTRAJNE IMOVINE</t>
  </si>
  <si>
    <t>OSTALA PRAVA</t>
  </si>
  <si>
    <t>MANJAK PRIHODA</t>
  </si>
  <si>
    <t>71001 Osiguravajuća društva za proračunske korisnike</t>
  </si>
  <si>
    <t>7 Naknade s naslova osiguranja</t>
  </si>
  <si>
    <t>Pula, 20. srpnja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</si>
</sst>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"/>
      <charset val="238"/>
    </font>
    <font>
      <b/>
      <sz val="10"/>
      <name val="Arial 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" fillId="0" borderId="0" xfId="0" applyFont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4" fontId="20" fillId="2" borderId="0" xfId="0" applyNumberFormat="1" applyFont="1" applyFill="1" applyBorder="1" applyAlignment="1" applyProtection="1">
      <alignment horizontal="center" vertical="center" wrapText="1"/>
    </xf>
    <xf numFmtId="3" fontId="21" fillId="0" borderId="3" xfId="0" quotePrefix="1" applyNumberFormat="1" applyFont="1" applyFill="1" applyBorder="1" applyAlignment="1" applyProtection="1">
      <alignment horizontal="center" vertical="center" wrapText="1"/>
    </xf>
    <xf numFmtId="4" fontId="11" fillId="0" borderId="3" xfId="0" applyNumberFormat="1" applyFont="1" applyBorder="1" applyAlignment="1">
      <alignment horizontal="right"/>
    </xf>
    <xf numFmtId="4" fontId="11" fillId="3" borderId="3" xfId="0" applyNumberFormat="1" applyFont="1" applyFill="1" applyBorder="1" applyAlignment="1">
      <alignment horizontal="right"/>
    </xf>
    <xf numFmtId="0" fontId="16" fillId="5" borderId="1" xfId="0" applyFont="1" applyFill="1" applyBorder="1" applyAlignment="1" applyProtection="1">
      <alignment vertical="center" wrapText="1" readingOrder="1"/>
      <protection locked="0"/>
    </xf>
    <xf numFmtId="0" fontId="16" fillId="5" borderId="2" xfId="0" applyFont="1" applyFill="1" applyBorder="1" applyAlignment="1" applyProtection="1">
      <alignment vertical="center" wrapText="1" readingOrder="1"/>
      <protection locked="0"/>
    </xf>
    <xf numFmtId="0" fontId="16" fillId="5" borderId="4" xfId="0" applyFont="1" applyFill="1" applyBorder="1" applyAlignment="1" applyProtection="1">
      <alignment vertical="center" wrapText="1" readingOrder="1"/>
      <protection locked="0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11" fillId="0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22" fillId="4" borderId="3" xfId="0" applyFont="1" applyFill="1" applyBorder="1" applyAlignment="1">
      <alignment vertical="center" wrapText="1"/>
    </xf>
    <xf numFmtId="0" fontId="23" fillId="4" borderId="3" xfId="0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horizontal="left" vertical="center" wrapText="1"/>
    </xf>
    <xf numFmtId="3" fontId="11" fillId="0" borderId="3" xfId="0" applyNumberFormat="1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left" vertical="center" wrapText="1"/>
    </xf>
    <xf numFmtId="4" fontId="9" fillId="2" borderId="3" xfId="0" applyNumberFormat="1" applyFont="1" applyFill="1" applyBorder="1" applyAlignment="1">
      <alignment horizontal="right"/>
    </xf>
    <xf numFmtId="4" fontId="11" fillId="2" borderId="3" xfId="0" applyNumberFormat="1" applyFont="1" applyFill="1" applyBorder="1" applyAlignment="1">
      <alignment horizontal="right"/>
    </xf>
    <xf numFmtId="4" fontId="11" fillId="2" borderId="4" xfId="0" applyNumberFormat="1" applyFont="1" applyFill="1" applyBorder="1" applyAlignment="1">
      <alignment horizontal="right"/>
    </xf>
    <xf numFmtId="4" fontId="9" fillId="2" borderId="4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0" xfId="0" applyFont="1"/>
    <xf numFmtId="0" fontId="1" fillId="0" borderId="0" xfId="0" applyFont="1" applyBorder="1" applyAlignment="1">
      <alignment horizontal="left" vertical="top" wrapText="1"/>
    </xf>
    <xf numFmtId="4" fontId="24" fillId="0" borderId="3" xfId="0" applyNumberFormat="1" applyFont="1" applyBorder="1"/>
    <xf numFmtId="4" fontId="25" fillId="0" borderId="3" xfId="0" applyNumberFormat="1" applyFont="1" applyBorder="1"/>
    <xf numFmtId="0" fontId="24" fillId="0" borderId="0" xfId="0" applyFont="1"/>
    <xf numFmtId="0" fontId="11" fillId="0" borderId="7" xfId="0" applyFont="1" applyBorder="1" applyAlignment="1" applyProtection="1">
      <alignment horizontal="center" vertical="center" wrapText="1" readingOrder="1"/>
      <protection locked="0"/>
    </xf>
    <xf numFmtId="4" fontId="9" fillId="2" borderId="4" xfId="0" applyNumberFormat="1" applyFont="1" applyFill="1" applyBorder="1" applyAlignment="1">
      <alignment horizontal="right" vertical="center"/>
    </xf>
    <xf numFmtId="4" fontId="11" fillId="2" borderId="4" xfId="0" applyNumberFormat="1" applyFont="1" applyFill="1" applyBorder="1" applyAlignment="1">
      <alignment horizontal="right" vertical="center"/>
    </xf>
    <xf numFmtId="0" fontId="11" fillId="0" borderId="4" xfId="0" applyFont="1" applyBorder="1" applyAlignment="1" applyProtection="1">
      <alignment horizontal="left" vertical="center" wrapText="1" readingOrder="1"/>
      <protection locked="0"/>
    </xf>
    <xf numFmtId="0" fontId="26" fillId="0" borderId="0" xfId="0" applyFont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0" fontId="6" fillId="3" borderId="3" xfId="0" applyNumberFormat="1" applyFont="1" applyFill="1" applyBorder="1" applyAlignment="1" applyProtection="1">
      <alignment horizontal="center" wrapText="1"/>
    </xf>
    <xf numFmtId="4" fontId="11" fillId="0" borderId="4" xfId="0" applyNumberFormat="1" applyFont="1" applyBorder="1" applyAlignment="1">
      <alignment horizontal="right" wrapText="1"/>
    </xf>
    <xf numFmtId="4" fontId="9" fillId="2" borderId="3" xfId="0" quotePrefix="1" applyNumberFormat="1" applyFont="1" applyFill="1" applyBorder="1" applyAlignment="1">
      <alignment horizontal="right" wrapText="1"/>
    </xf>
    <xf numFmtId="4" fontId="9" fillId="2" borderId="3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0" fontId="24" fillId="0" borderId="0" xfId="0" applyFont="1" applyAlignment="1"/>
    <xf numFmtId="0" fontId="0" fillId="0" borderId="0" xfId="0" applyFont="1" applyAlignment="1"/>
    <xf numFmtId="4" fontId="9" fillId="0" borderId="3" xfId="0" applyNumberFormat="1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27" fillId="0" borderId="0" xfId="0" applyFont="1"/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11" fillId="3" borderId="3" xfId="0" applyNumberFormat="1" applyFont="1" applyFill="1" applyBorder="1" applyAlignment="1" applyProtection="1">
      <alignment horizontal="center" vertical="center" wrapText="1"/>
    </xf>
    <xf numFmtId="0" fontId="21" fillId="3" borderId="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/>
    <xf numFmtId="0" fontId="28" fillId="0" borderId="0" xfId="0" applyNumberFormat="1" applyFont="1" applyFill="1" applyBorder="1" applyAlignment="1" applyProtection="1">
      <alignment horizontal="center" wrapText="1"/>
    </xf>
    <xf numFmtId="0" fontId="11" fillId="3" borderId="3" xfId="0" applyNumberFormat="1" applyFont="1" applyFill="1" applyBorder="1" applyAlignment="1" applyProtection="1">
      <alignment horizontal="center" wrapText="1"/>
    </xf>
    <xf numFmtId="3" fontId="9" fillId="2" borderId="3" xfId="0" applyNumberFormat="1" applyFont="1" applyFill="1" applyBorder="1" applyAlignment="1">
      <alignment horizontal="right"/>
    </xf>
    <xf numFmtId="0" fontId="27" fillId="0" borderId="0" xfId="0" applyFont="1" applyAlignment="1"/>
    <xf numFmtId="0" fontId="29" fillId="0" borderId="0" xfId="0" applyFont="1"/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4" fontId="30" fillId="2" borderId="0" xfId="0" applyNumberFormat="1" applyFont="1" applyFill="1" applyBorder="1" applyAlignment="1" applyProtection="1">
      <alignment horizontal="center" vertical="center" wrapText="1"/>
    </xf>
    <xf numFmtId="3" fontId="21" fillId="2" borderId="3" xfId="0" applyNumberFormat="1" applyFont="1" applyFill="1" applyBorder="1" applyAlignment="1" applyProtection="1">
      <alignment horizontal="center" vertical="center" wrapText="1"/>
    </xf>
    <xf numFmtId="4" fontId="9" fillId="2" borderId="0" xfId="0" applyNumberFormat="1" applyFont="1" applyFill="1" applyBorder="1" applyAlignment="1" applyProtection="1"/>
    <xf numFmtId="4" fontId="11" fillId="0" borderId="3" xfId="0" applyNumberFormat="1" applyFont="1" applyBorder="1"/>
    <xf numFmtId="0" fontId="9" fillId="0" borderId="0" xfId="0" applyNumberFormat="1" applyFont="1" applyFill="1" applyBorder="1" applyAlignment="1" applyProtection="1">
      <alignment wrapText="1"/>
    </xf>
    <xf numFmtId="0" fontId="27" fillId="0" borderId="3" xfId="0" applyFont="1" applyBorder="1" applyAlignment="1"/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11" fillId="2" borderId="1" xfId="0" applyNumberFormat="1" applyFont="1" applyFill="1" applyBorder="1" applyAlignment="1" applyProtection="1">
      <alignment vertical="center" wrapText="1"/>
    </xf>
    <xf numFmtId="0" fontId="11" fillId="2" borderId="2" xfId="0" applyNumberFormat="1" applyFont="1" applyFill="1" applyBorder="1" applyAlignment="1" applyProtection="1">
      <alignment vertical="center" wrapText="1"/>
    </xf>
    <xf numFmtId="0" fontId="11" fillId="2" borderId="4" xfId="0" applyNumberFormat="1" applyFont="1" applyFill="1" applyBorder="1" applyAlignment="1" applyProtection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 applyProtection="1">
      <alignment horizontal="left" vertical="center" wrapText="1"/>
    </xf>
    <xf numFmtId="4" fontId="11" fillId="2" borderId="3" xfId="0" applyNumberFormat="1" applyFont="1" applyFill="1" applyBorder="1" applyAlignment="1" applyProtection="1">
      <alignment horizontal="center" vertical="center" wrapText="1"/>
    </xf>
    <xf numFmtId="4" fontId="9" fillId="2" borderId="3" xfId="0" applyNumberFormat="1" applyFont="1" applyFill="1" applyBorder="1" applyAlignment="1">
      <alignment horizontal="right" vertical="center"/>
    </xf>
    <xf numFmtId="4" fontId="11" fillId="2" borderId="3" xfId="0" applyNumberFormat="1" applyFont="1" applyFill="1" applyBorder="1" applyAlignment="1">
      <alignment horizontal="right" vertical="center"/>
    </xf>
    <xf numFmtId="0" fontId="9" fillId="0" borderId="3" xfId="0" applyFont="1" applyBorder="1" applyAlignment="1" applyProtection="1">
      <alignment horizontal="left" vertical="center" wrapText="1" readingOrder="1"/>
      <protection locked="0"/>
    </xf>
    <xf numFmtId="4" fontId="9" fillId="2" borderId="3" xfId="0" applyNumberFormat="1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4" fontId="11" fillId="2" borderId="3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2" fillId="0" borderId="0" xfId="0" applyNumberFormat="1" applyFont="1" applyFill="1" applyBorder="1" applyAlignment="1" applyProtection="1">
      <alignment wrapText="1"/>
    </xf>
    <xf numFmtId="0" fontId="33" fillId="3" borderId="3" xfId="0" applyNumberFormat="1" applyFont="1" applyFill="1" applyBorder="1" applyAlignment="1" applyProtection="1">
      <alignment horizontal="center" wrapText="1"/>
    </xf>
    <xf numFmtId="4" fontId="33" fillId="0" borderId="3" xfId="0" applyNumberFormat="1" applyFont="1" applyBorder="1" applyAlignment="1"/>
    <xf numFmtId="4" fontId="32" fillId="0" borderId="3" xfId="0" applyNumberFormat="1" applyFont="1" applyBorder="1" applyAlignment="1"/>
    <xf numFmtId="0" fontId="32" fillId="0" borderId="0" xfId="0" applyFont="1" applyAlignment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2" borderId="2" xfId="0" applyNumberFormat="1" applyFont="1" applyFill="1" applyBorder="1" applyAlignment="1" applyProtection="1">
      <alignment horizontal="left" vertical="center" wrapText="1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0" fontId="9" fillId="2" borderId="2" xfId="0" applyNumberFormat="1" applyFont="1" applyFill="1" applyBorder="1" applyAlignment="1" applyProtection="1">
      <alignment horizontal="left" vertical="center" wrapText="1"/>
    </xf>
    <xf numFmtId="0" fontId="9" fillId="2" borderId="4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5"/>
  <sheetViews>
    <sheetView tabSelected="1" zoomScaleNormal="100" workbookViewId="0">
      <selection activeCell="L14" sqref="L14"/>
    </sheetView>
  </sheetViews>
  <sheetFormatPr defaultRowHeight="15"/>
  <cols>
    <col min="5" max="8" width="25.28515625" customWidth="1"/>
    <col min="9" max="10" width="15.7109375" customWidth="1"/>
  </cols>
  <sheetData>
    <row r="1" spans="1:10" ht="42" customHeight="1">
      <c r="A1" s="133" t="s">
        <v>279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ht="15.75" customHeight="1">
      <c r="A2" s="133" t="s">
        <v>13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6.75" customHeight="1">
      <c r="A3" s="152"/>
      <c r="B3" s="152"/>
      <c r="C3" s="152"/>
      <c r="D3" s="31"/>
      <c r="E3" s="31"/>
      <c r="F3" s="31"/>
      <c r="G3" s="31"/>
      <c r="H3" s="33"/>
      <c r="I3" s="33"/>
      <c r="J3" s="32"/>
    </row>
    <row r="4" spans="1:10" ht="18" customHeight="1">
      <c r="A4" s="133" t="s">
        <v>52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0" ht="18" customHeight="1">
      <c r="A5" s="34"/>
      <c r="B5" s="35"/>
      <c r="C5" s="35"/>
      <c r="D5" s="35"/>
      <c r="E5" s="35"/>
      <c r="F5" s="35"/>
      <c r="G5" s="35"/>
      <c r="H5" s="35"/>
      <c r="I5" s="35"/>
      <c r="J5" s="32"/>
    </row>
    <row r="6" spans="1:10">
      <c r="A6" s="144" t="s">
        <v>53</v>
      </c>
      <c r="B6" s="144"/>
      <c r="C6" s="144"/>
      <c r="D6" s="144"/>
      <c r="E6" s="144"/>
      <c r="F6" s="36"/>
      <c r="G6" s="36"/>
      <c r="H6" s="36"/>
      <c r="I6" s="37"/>
      <c r="J6" s="32"/>
    </row>
    <row r="7" spans="1:10" ht="25.5">
      <c r="A7" s="145" t="s">
        <v>8</v>
      </c>
      <c r="B7" s="146"/>
      <c r="C7" s="146"/>
      <c r="D7" s="146"/>
      <c r="E7" s="147"/>
      <c r="F7" s="74" t="s">
        <v>271</v>
      </c>
      <c r="G7" s="103" t="s">
        <v>274</v>
      </c>
      <c r="H7" s="74" t="s">
        <v>278</v>
      </c>
      <c r="I7" s="1" t="s">
        <v>17</v>
      </c>
      <c r="J7" s="1" t="s">
        <v>44</v>
      </c>
    </row>
    <row r="8" spans="1:10" s="20" customFormat="1" ht="11.25">
      <c r="A8" s="138">
        <v>1</v>
      </c>
      <c r="B8" s="138"/>
      <c r="C8" s="138"/>
      <c r="D8" s="138"/>
      <c r="E8" s="139"/>
      <c r="F8" s="19">
        <v>2</v>
      </c>
      <c r="G8" s="104">
        <v>3</v>
      </c>
      <c r="H8" s="104">
        <v>4</v>
      </c>
      <c r="I8" s="19" t="s">
        <v>243</v>
      </c>
      <c r="J8" s="19" t="s">
        <v>244</v>
      </c>
    </row>
    <row r="9" spans="1:10">
      <c r="A9" s="140" t="s">
        <v>0</v>
      </c>
      <c r="B9" s="141"/>
      <c r="C9" s="141"/>
      <c r="D9" s="141"/>
      <c r="E9" s="142"/>
      <c r="F9" s="45">
        <f t="shared" ref="F9" si="0">SUM(F10:F11)</f>
        <v>435346.41</v>
      </c>
      <c r="G9" s="45">
        <f t="shared" ref="G9:H9" si="1">SUM(G10:G11)</f>
        <v>1016366.61</v>
      </c>
      <c r="H9" s="45">
        <f t="shared" si="1"/>
        <v>468130.26</v>
      </c>
      <c r="I9" s="45">
        <f>SUM(H9/F9*100)</f>
        <v>107.53052035044921</v>
      </c>
      <c r="J9" s="45">
        <f t="shared" ref="J9:J15" si="2">SUM(H9/G9*100)</f>
        <v>46.059193148818615</v>
      </c>
    </row>
    <row r="10" spans="1:10">
      <c r="A10" s="143" t="s">
        <v>45</v>
      </c>
      <c r="B10" s="135"/>
      <c r="C10" s="135"/>
      <c r="D10" s="135"/>
      <c r="E10" s="137"/>
      <c r="F10" s="51">
        <v>435346.41</v>
      </c>
      <c r="G10" s="44">
        <v>1016366.61</v>
      </c>
      <c r="H10" s="51">
        <v>468130.26</v>
      </c>
      <c r="I10" s="51">
        <f>SUM(H10/F10*100)</f>
        <v>107.53052035044921</v>
      </c>
      <c r="J10" s="51">
        <f t="shared" si="2"/>
        <v>46.059193148818615</v>
      </c>
    </row>
    <row r="11" spans="1:10">
      <c r="A11" s="148" t="s">
        <v>50</v>
      </c>
      <c r="B11" s="137"/>
      <c r="C11" s="137"/>
      <c r="D11" s="137"/>
      <c r="E11" s="137"/>
      <c r="F11" s="51">
        <v>0</v>
      </c>
      <c r="G11" s="44">
        <v>0</v>
      </c>
      <c r="H11" s="51">
        <v>0</v>
      </c>
      <c r="I11" s="51">
        <v>0</v>
      </c>
      <c r="J11" s="51">
        <v>0</v>
      </c>
    </row>
    <row r="12" spans="1:10">
      <c r="A12" s="15" t="s">
        <v>1</v>
      </c>
      <c r="B12" s="26"/>
      <c r="C12" s="26"/>
      <c r="D12" s="26"/>
      <c r="E12" s="26"/>
      <c r="F12" s="45">
        <f t="shared" ref="F12" si="3">SUM(F13:F14)</f>
        <v>497737.66</v>
      </c>
      <c r="G12" s="45">
        <f t="shared" ref="G12:H12" si="4">SUM(G13:G14)</f>
        <v>958634.05999999994</v>
      </c>
      <c r="H12" s="45">
        <f t="shared" si="4"/>
        <v>461544.31</v>
      </c>
      <c r="I12" s="45">
        <f>SUM(H12/F12*100)</f>
        <v>92.728428465710238</v>
      </c>
      <c r="J12" s="45">
        <f t="shared" si="2"/>
        <v>48.146037081136051</v>
      </c>
    </row>
    <row r="13" spans="1:10">
      <c r="A13" s="134" t="s">
        <v>46</v>
      </c>
      <c r="B13" s="135"/>
      <c r="C13" s="135"/>
      <c r="D13" s="135"/>
      <c r="E13" s="135"/>
      <c r="F13" s="51">
        <v>497036.61</v>
      </c>
      <c r="G13" s="44">
        <v>918024.24</v>
      </c>
      <c r="H13" s="51">
        <v>451412.4</v>
      </c>
      <c r="I13" s="51">
        <f>SUM(H13/F13*100)</f>
        <v>90.820754632138673</v>
      </c>
      <c r="J13" s="51">
        <f t="shared" si="2"/>
        <v>49.172165650005063</v>
      </c>
    </row>
    <row r="14" spans="1:10">
      <c r="A14" s="136" t="s">
        <v>47</v>
      </c>
      <c r="B14" s="137"/>
      <c r="C14" s="137"/>
      <c r="D14" s="137"/>
      <c r="E14" s="137"/>
      <c r="F14" s="44">
        <v>701.05</v>
      </c>
      <c r="G14" s="44">
        <v>40609.82</v>
      </c>
      <c r="H14" s="44">
        <v>10131.91</v>
      </c>
      <c r="I14" s="51">
        <f>SUM(H14/F14*100)</f>
        <v>1445.2478425219315</v>
      </c>
      <c r="J14" s="51">
        <f t="shared" si="2"/>
        <v>24.949408788317704</v>
      </c>
    </row>
    <row r="15" spans="1:10">
      <c r="A15" s="151" t="s">
        <v>54</v>
      </c>
      <c r="B15" s="141"/>
      <c r="C15" s="141"/>
      <c r="D15" s="141"/>
      <c r="E15" s="141"/>
      <c r="F15" s="45">
        <f t="shared" ref="F15" si="5">SUM(F9-F12)</f>
        <v>-62391.25</v>
      </c>
      <c r="G15" s="45">
        <f t="shared" ref="G15:H15" si="6">SUM(G9-G12)</f>
        <v>57732.550000000047</v>
      </c>
      <c r="H15" s="45">
        <f t="shared" si="6"/>
        <v>6585.9500000000116</v>
      </c>
      <c r="I15" s="45">
        <f>SUM(H15/F15*100)</f>
        <v>-10.555887243804237</v>
      </c>
      <c r="J15" s="45">
        <f t="shared" si="2"/>
        <v>11.407689423037795</v>
      </c>
    </row>
    <row r="16" spans="1:10" ht="18">
      <c r="A16" s="31"/>
      <c r="B16" s="38"/>
      <c r="C16" s="38"/>
      <c r="D16" s="38"/>
      <c r="E16" s="38"/>
      <c r="F16" s="42"/>
      <c r="G16" s="105"/>
      <c r="H16" s="107"/>
      <c r="I16" s="107"/>
      <c r="J16" s="107"/>
    </row>
    <row r="17" spans="1:41" ht="18" customHeight="1">
      <c r="A17" s="144" t="s">
        <v>55</v>
      </c>
      <c r="B17" s="144"/>
      <c r="C17" s="144"/>
      <c r="D17" s="144"/>
      <c r="E17" s="144"/>
      <c r="F17" s="42"/>
      <c r="G17" s="105"/>
      <c r="H17" s="107"/>
      <c r="I17" s="107"/>
      <c r="J17" s="107"/>
    </row>
    <row r="18" spans="1:41" ht="25.5">
      <c r="A18" s="145" t="s">
        <v>8</v>
      </c>
      <c r="B18" s="146"/>
      <c r="C18" s="146"/>
      <c r="D18" s="146"/>
      <c r="E18" s="147"/>
      <c r="F18" s="74" t="s">
        <v>271</v>
      </c>
      <c r="G18" s="103" t="s">
        <v>274</v>
      </c>
      <c r="H18" s="74" t="s">
        <v>278</v>
      </c>
      <c r="I18" s="119" t="s">
        <v>17</v>
      </c>
      <c r="J18" s="119" t="s">
        <v>44</v>
      </c>
    </row>
    <row r="19" spans="1:41" s="20" customFormat="1" ht="11.25" customHeight="1">
      <c r="A19" s="138">
        <v>1</v>
      </c>
      <c r="B19" s="138"/>
      <c r="C19" s="138"/>
      <c r="D19" s="138"/>
      <c r="E19" s="139"/>
      <c r="F19" s="43">
        <v>2</v>
      </c>
      <c r="G19" s="106">
        <v>3</v>
      </c>
      <c r="H19" s="106">
        <v>4</v>
      </c>
      <c r="I19" s="104" t="s">
        <v>243</v>
      </c>
      <c r="J19" s="104" t="s">
        <v>244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 ht="15.75" customHeight="1">
      <c r="A20" s="143" t="s">
        <v>48</v>
      </c>
      <c r="B20" s="156"/>
      <c r="C20" s="156"/>
      <c r="D20" s="156"/>
      <c r="E20" s="157"/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41">
      <c r="A21" s="143" t="s">
        <v>49</v>
      </c>
      <c r="B21" s="135"/>
      <c r="C21" s="135"/>
      <c r="D21" s="135"/>
      <c r="E21" s="135"/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41" s="27" customFormat="1" ht="15" customHeight="1">
      <c r="A22" s="153" t="s">
        <v>51</v>
      </c>
      <c r="B22" s="154"/>
      <c r="C22" s="154"/>
      <c r="D22" s="154"/>
      <c r="E22" s="155"/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 s="27" customFormat="1" ht="15" customHeight="1">
      <c r="A23" s="153" t="s">
        <v>56</v>
      </c>
      <c r="B23" s="154"/>
      <c r="C23" s="154"/>
      <c r="D23" s="154"/>
      <c r="E23" s="155"/>
      <c r="F23" s="45">
        <v>7168.84</v>
      </c>
      <c r="G23" s="45">
        <v>-57732.55</v>
      </c>
      <c r="H23" s="45">
        <v>-57732.55</v>
      </c>
      <c r="I23" s="45">
        <f>SUM(H23/F23*100)</f>
        <v>-805.32624525027768</v>
      </c>
      <c r="J23" s="45">
        <f>SUM(H23/G23*100)</f>
        <v>100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>
      <c r="A24" s="151" t="s">
        <v>57</v>
      </c>
      <c r="B24" s="141"/>
      <c r="C24" s="141"/>
      <c r="D24" s="141"/>
      <c r="E24" s="141"/>
      <c r="F24" s="45">
        <v>-55222.41</v>
      </c>
      <c r="G24" s="45">
        <v>0</v>
      </c>
      <c r="H24" s="45">
        <v>-51146.6</v>
      </c>
      <c r="I24" s="45">
        <f>SUM(H24/F24*100)</f>
        <v>92.619282642680744</v>
      </c>
      <c r="J24" s="45">
        <v>0</v>
      </c>
    </row>
    <row r="25" spans="1:41" ht="15.75">
      <c r="A25" s="39"/>
      <c r="B25" s="40"/>
      <c r="C25" s="40"/>
      <c r="D25" s="40"/>
      <c r="E25" s="40"/>
      <c r="F25" s="41"/>
      <c r="G25" s="41"/>
      <c r="H25" s="41"/>
      <c r="I25" s="41"/>
      <c r="J25" s="32"/>
    </row>
    <row r="26" spans="1:41" ht="15.75">
      <c r="A26" s="158" t="s">
        <v>61</v>
      </c>
      <c r="B26" s="158"/>
      <c r="C26" s="158"/>
      <c r="D26" s="158"/>
      <c r="E26" s="158"/>
      <c r="F26" s="158"/>
      <c r="G26" s="158"/>
      <c r="H26" s="158"/>
      <c r="I26" s="158"/>
      <c r="J26" s="158"/>
    </row>
    <row r="27" spans="1:41" ht="15.75">
      <c r="A27" s="11"/>
      <c r="B27" s="12"/>
      <c r="C27" s="12"/>
      <c r="D27" s="12"/>
      <c r="E27" s="12"/>
      <c r="F27" s="13"/>
      <c r="G27" s="13"/>
      <c r="H27" s="13"/>
      <c r="I27" s="13"/>
    </row>
    <row r="28" spans="1:41">
      <c r="A28" s="159" t="s">
        <v>62</v>
      </c>
      <c r="B28" s="159"/>
      <c r="C28" s="159"/>
      <c r="D28" s="159"/>
      <c r="E28" s="159"/>
      <c r="F28" s="159"/>
      <c r="G28" s="159"/>
      <c r="H28" s="159"/>
      <c r="I28" s="159"/>
      <c r="J28" s="159"/>
    </row>
    <row r="29" spans="1:41" ht="15" customHeight="1">
      <c r="A29" s="159" t="s">
        <v>63</v>
      </c>
      <c r="B29" s="159"/>
      <c r="C29" s="159"/>
      <c r="D29" s="159"/>
      <c r="E29" s="159"/>
      <c r="F29" s="159"/>
      <c r="G29" s="159"/>
      <c r="H29" s="159"/>
      <c r="I29" s="159"/>
      <c r="J29" s="159"/>
    </row>
    <row r="30" spans="1:41" ht="36.75" customHeight="1">
      <c r="A30" s="159"/>
      <c r="B30" s="159"/>
      <c r="C30" s="159"/>
      <c r="D30" s="159"/>
      <c r="E30" s="159"/>
      <c r="F30" s="159"/>
      <c r="G30" s="159"/>
      <c r="H30" s="159"/>
      <c r="I30" s="159"/>
      <c r="J30" s="159"/>
    </row>
    <row r="31" spans="1:41" ht="15" customHeight="1">
      <c r="A31" s="150" t="s">
        <v>64</v>
      </c>
      <c r="B31" s="150"/>
      <c r="C31" s="150"/>
      <c r="D31" s="150"/>
      <c r="E31" s="150"/>
      <c r="F31" s="150"/>
      <c r="G31" s="150"/>
      <c r="H31" s="150"/>
      <c r="I31" s="150"/>
      <c r="J31" s="150"/>
    </row>
    <row r="32" spans="1:41">
      <c r="A32" s="70"/>
      <c r="B32" s="70"/>
      <c r="C32" s="70"/>
      <c r="D32" s="70"/>
      <c r="E32" s="70"/>
      <c r="F32" s="70"/>
      <c r="G32" s="70"/>
      <c r="H32" s="70"/>
      <c r="I32" s="70"/>
      <c r="J32" s="70"/>
    </row>
    <row r="33" spans="1:9" ht="15" customHeight="1">
      <c r="A33" s="91" t="s">
        <v>273</v>
      </c>
      <c r="H33" s="149" t="s">
        <v>235</v>
      </c>
      <c r="I33" s="149"/>
    </row>
    <row r="34" spans="1:9">
      <c r="A34" s="90" t="s">
        <v>234</v>
      </c>
      <c r="H34" s="73" t="s">
        <v>236</v>
      </c>
    </row>
    <row r="35" spans="1:9" ht="15" customHeight="1">
      <c r="A35" s="127" t="s">
        <v>325</v>
      </c>
    </row>
  </sheetData>
  <mergeCells count="26">
    <mergeCell ref="H33:I33"/>
    <mergeCell ref="A31:J31"/>
    <mergeCell ref="A15:E15"/>
    <mergeCell ref="A24:E24"/>
    <mergeCell ref="A3:C3"/>
    <mergeCell ref="A23:E23"/>
    <mergeCell ref="A18:E18"/>
    <mergeCell ref="A19:E19"/>
    <mergeCell ref="A21:E21"/>
    <mergeCell ref="A22:E22"/>
    <mergeCell ref="A20:E20"/>
    <mergeCell ref="A26:J26"/>
    <mergeCell ref="A28:J28"/>
    <mergeCell ref="A29:J30"/>
    <mergeCell ref="A17:E17"/>
    <mergeCell ref="A1:J1"/>
    <mergeCell ref="A2:J2"/>
    <mergeCell ref="A4:J4"/>
    <mergeCell ref="A13:E13"/>
    <mergeCell ref="A14:E14"/>
    <mergeCell ref="A8:E8"/>
    <mergeCell ref="A9:E9"/>
    <mergeCell ref="A10:E10"/>
    <mergeCell ref="A6:E6"/>
    <mergeCell ref="A7:E7"/>
    <mergeCell ref="A11:E11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6"/>
  <sheetViews>
    <sheetView workbookViewId="0"/>
  </sheetViews>
  <sheetFormatPr defaultRowHeight="15"/>
  <cols>
    <col min="1" max="1" width="7.42578125" bestFit="1" customWidth="1"/>
    <col min="2" max="2" width="8.42578125" bestFit="1" customWidth="1"/>
    <col min="3" max="3" width="5.42578125" bestFit="1" customWidth="1"/>
    <col min="4" max="4" width="5.42578125" customWidth="1"/>
    <col min="5" max="5" width="44.7109375" customWidth="1"/>
    <col min="6" max="6" width="25.28515625" style="73" customWidth="1"/>
    <col min="7" max="7" width="25.28515625" style="102" customWidth="1"/>
    <col min="8" max="8" width="25.28515625" style="92" customWidth="1"/>
    <col min="9" max="10" width="15.7109375" style="73" customWidth="1"/>
  </cols>
  <sheetData>
    <row r="1" spans="1:10" ht="18" customHeight="1">
      <c r="A1" s="2"/>
      <c r="B1" s="2"/>
      <c r="C1" s="2"/>
      <c r="D1" s="14"/>
      <c r="E1" s="2"/>
      <c r="F1" s="79"/>
      <c r="G1" s="94"/>
      <c r="H1" s="111"/>
      <c r="I1" s="79"/>
    </row>
    <row r="2" spans="1:10" ht="15.75" customHeight="1">
      <c r="A2" s="160" t="s">
        <v>13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0" ht="18">
      <c r="A3" s="2"/>
      <c r="B3" s="2"/>
      <c r="C3" s="2"/>
      <c r="D3" s="14"/>
      <c r="E3" s="2"/>
      <c r="F3" s="3"/>
      <c r="G3" s="94"/>
      <c r="H3" s="112"/>
      <c r="I3" s="3"/>
    </row>
    <row r="4" spans="1:10" ht="18" customHeight="1">
      <c r="A4" s="160" t="s">
        <v>58</v>
      </c>
      <c r="B4" s="160"/>
      <c r="C4" s="160"/>
      <c r="D4" s="160"/>
      <c r="E4" s="160"/>
      <c r="F4" s="160"/>
      <c r="G4" s="160"/>
      <c r="H4" s="160"/>
      <c r="I4" s="160"/>
      <c r="J4" s="160"/>
    </row>
    <row r="5" spans="1:10" ht="18">
      <c r="A5" s="2"/>
      <c r="B5" s="2"/>
      <c r="C5" s="2"/>
      <c r="D5" s="14"/>
      <c r="E5" s="2"/>
      <c r="F5" s="3"/>
      <c r="G5" s="94"/>
      <c r="H5" s="112"/>
      <c r="I5" s="3"/>
    </row>
    <row r="6" spans="1:10" ht="15.75" customHeight="1">
      <c r="A6" s="160" t="s">
        <v>18</v>
      </c>
      <c r="B6" s="160"/>
      <c r="C6" s="160"/>
      <c r="D6" s="160"/>
      <c r="E6" s="160"/>
      <c r="F6" s="160"/>
      <c r="G6" s="160"/>
      <c r="H6" s="160"/>
      <c r="I6" s="160"/>
      <c r="J6" s="160"/>
    </row>
    <row r="7" spans="1:10" ht="18">
      <c r="A7" s="2"/>
      <c r="B7" s="2"/>
      <c r="C7" s="2"/>
      <c r="D7" s="14"/>
      <c r="E7" s="2"/>
      <c r="F7" s="3"/>
      <c r="G7" s="94"/>
      <c r="H7" s="112"/>
      <c r="I7" s="3"/>
    </row>
    <row r="8" spans="1:10" ht="25.5">
      <c r="A8" s="161" t="s">
        <v>8</v>
      </c>
      <c r="B8" s="162"/>
      <c r="C8" s="162"/>
      <c r="D8" s="162"/>
      <c r="E8" s="163"/>
      <c r="F8" s="28" t="s">
        <v>258</v>
      </c>
      <c r="G8" s="95" t="s">
        <v>274</v>
      </c>
      <c r="H8" s="95" t="s">
        <v>275</v>
      </c>
      <c r="I8" s="28" t="s">
        <v>17</v>
      </c>
      <c r="J8" s="28" t="s">
        <v>44</v>
      </c>
    </row>
    <row r="9" spans="1:10" ht="16.5" customHeight="1">
      <c r="A9" s="161">
        <v>1</v>
      </c>
      <c r="B9" s="162"/>
      <c r="C9" s="162"/>
      <c r="D9" s="162"/>
      <c r="E9" s="163"/>
      <c r="F9" s="28">
        <v>2</v>
      </c>
      <c r="G9" s="95">
        <v>3</v>
      </c>
      <c r="H9" s="95">
        <v>4</v>
      </c>
      <c r="I9" s="28" t="s">
        <v>243</v>
      </c>
      <c r="J9" s="28" t="s">
        <v>244</v>
      </c>
    </row>
    <row r="10" spans="1:10" s="25" customFormat="1">
      <c r="A10" s="4"/>
      <c r="B10" s="4"/>
      <c r="C10" s="4"/>
      <c r="D10" s="4"/>
      <c r="E10" s="4" t="s">
        <v>19</v>
      </c>
      <c r="F10" s="63">
        <f>SUM(F11,F37,F42)</f>
        <v>442515.25000000006</v>
      </c>
      <c r="G10" s="63">
        <f>SUM(G11,G37,G42)</f>
        <v>1026819.36</v>
      </c>
      <c r="H10" s="63">
        <f>SUM(H11,H37,H42)</f>
        <v>476334.85000000003</v>
      </c>
      <c r="I10" s="108">
        <f t="shared" ref="I10:I36" si="0">SUM(H10/F10*100)</f>
        <v>107.6425840691366</v>
      </c>
      <c r="J10" s="108">
        <f>SUM(H10/G10*100)</f>
        <v>46.389352261531187</v>
      </c>
    </row>
    <row r="11" spans="1:10" s="25" customFormat="1" ht="15.75" customHeight="1">
      <c r="A11" s="4">
        <v>6</v>
      </c>
      <c r="B11" s="4"/>
      <c r="C11" s="4"/>
      <c r="D11" s="4"/>
      <c r="E11" s="4" t="s">
        <v>2</v>
      </c>
      <c r="F11" s="63">
        <f t="shared" ref="F11" si="1">SUM(F12,F20,F23,F26,F33)</f>
        <v>435346.41000000003</v>
      </c>
      <c r="G11" s="63">
        <f t="shared" ref="G11:H11" si="2">SUM(G12,G20,G23,G26,G33)</f>
        <v>1016366.61</v>
      </c>
      <c r="H11" s="63">
        <f t="shared" si="2"/>
        <v>468130.26</v>
      </c>
      <c r="I11" s="108">
        <f t="shared" si="0"/>
        <v>107.53052035044919</v>
      </c>
      <c r="J11" s="108">
        <f t="shared" ref="J11:J12" si="3">SUM(H11/G11*100)</f>
        <v>46.059193148818615</v>
      </c>
    </row>
    <row r="12" spans="1:10" s="25" customFormat="1" ht="25.5">
      <c r="A12" s="4"/>
      <c r="B12" s="4">
        <v>63</v>
      </c>
      <c r="C12" s="4"/>
      <c r="D12" s="4"/>
      <c r="E12" s="4" t="s">
        <v>20</v>
      </c>
      <c r="F12" s="63">
        <f t="shared" ref="F12" si="4">SUM(F13,F15,F18)</f>
        <v>378723.03</v>
      </c>
      <c r="G12" s="62">
        <v>874962.13</v>
      </c>
      <c r="H12" s="63">
        <f t="shared" ref="H12" si="5">SUM(H13,H15,H18)</f>
        <v>406416.49</v>
      </c>
      <c r="I12" s="108">
        <f t="shared" si="0"/>
        <v>107.31232531594395</v>
      </c>
      <c r="J12" s="108">
        <f t="shared" si="3"/>
        <v>46.44960919622887</v>
      </c>
    </row>
    <row r="13" spans="1:10" ht="25.5">
      <c r="A13" s="4"/>
      <c r="B13" s="8"/>
      <c r="C13" s="8">
        <v>632</v>
      </c>
      <c r="D13" s="8"/>
      <c r="E13" s="52" t="s">
        <v>65</v>
      </c>
      <c r="F13" s="62">
        <f t="shared" ref="F13:H13" si="6">SUM(F14)</f>
        <v>0</v>
      </c>
      <c r="G13" s="62"/>
      <c r="H13" s="62">
        <f t="shared" si="6"/>
        <v>0</v>
      </c>
      <c r="I13" s="88">
        <v>0</v>
      </c>
      <c r="J13" s="88"/>
    </row>
    <row r="14" spans="1:10">
      <c r="A14" s="4"/>
      <c r="B14" s="8"/>
      <c r="C14" s="8"/>
      <c r="D14" s="8">
        <v>6323</v>
      </c>
      <c r="E14" s="52" t="s">
        <v>66</v>
      </c>
      <c r="F14" s="88">
        <v>0</v>
      </c>
      <c r="G14" s="62"/>
      <c r="H14" s="88">
        <v>0</v>
      </c>
      <c r="I14" s="88">
        <v>0</v>
      </c>
      <c r="J14" s="88"/>
    </row>
    <row r="15" spans="1:10" ht="25.5">
      <c r="A15" s="4"/>
      <c r="B15" s="8"/>
      <c r="C15" s="8">
        <v>636</v>
      </c>
      <c r="D15" s="8"/>
      <c r="E15" s="52" t="s">
        <v>67</v>
      </c>
      <c r="F15" s="62">
        <f t="shared" ref="F15" si="7">SUM(F16:F17)</f>
        <v>378723.03</v>
      </c>
      <c r="G15" s="62"/>
      <c r="H15" s="62">
        <f t="shared" ref="H15" si="8">SUM(H16:H17)</f>
        <v>406416.49</v>
      </c>
      <c r="I15" s="88">
        <f t="shared" si="0"/>
        <v>107.31232531594395</v>
      </c>
      <c r="J15" s="88"/>
    </row>
    <row r="16" spans="1:10" ht="25.5">
      <c r="A16" s="4"/>
      <c r="B16" s="8"/>
      <c r="C16" s="8"/>
      <c r="D16" s="66">
        <v>6361</v>
      </c>
      <c r="E16" s="52" t="s">
        <v>68</v>
      </c>
      <c r="F16" s="88">
        <v>378723.03</v>
      </c>
      <c r="G16" s="62"/>
      <c r="H16" s="88">
        <v>406416.49</v>
      </c>
      <c r="I16" s="88">
        <f t="shared" si="0"/>
        <v>107.31232531594395</v>
      </c>
      <c r="J16" s="88"/>
    </row>
    <row r="17" spans="1:10" ht="25.5">
      <c r="A17" s="4"/>
      <c r="B17" s="8"/>
      <c r="C17" s="8"/>
      <c r="D17" s="66">
        <v>6362</v>
      </c>
      <c r="E17" s="52" t="s">
        <v>69</v>
      </c>
      <c r="F17" s="88">
        <v>0</v>
      </c>
      <c r="G17" s="62"/>
      <c r="H17" s="88">
        <v>0</v>
      </c>
      <c r="I17" s="88">
        <v>0</v>
      </c>
      <c r="J17" s="88"/>
    </row>
    <row r="18" spans="1:10" ht="25.5">
      <c r="A18" s="4"/>
      <c r="B18" s="8"/>
      <c r="C18" s="8">
        <v>639</v>
      </c>
      <c r="D18" s="8"/>
      <c r="E18" s="52" t="s">
        <v>70</v>
      </c>
      <c r="F18" s="62">
        <f t="shared" ref="F18:H18" si="9">SUM(F19)</f>
        <v>0</v>
      </c>
      <c r="G18" s="62"/>
      <c r="H18" s="62">
        <f t="shared" si="9"/>
        <v>0</v>
      </c>
      <c r="I18" s="88">
        <v>0</v>
      </c>
      <c r="J18" s="88"/>
    </row>
    <row r="19" spans="1:10" ht="25.5">
      <c r="A19" s="5"/>
      <c r="B19" s="5"/>
      <c r="C19" s="5"/>
      <c r="D19" s="5">
        <v>6391</v>
      </c>
      <c r="E19" s="52" t="s">
        <v>71</v>
      </c>
      <c r="F19" s="88">
        <v>0</v>
      </c>
      <c r="G19" s="62"/>
      <c r="H19" s="88">
        <v>0</v>
      </c>
      <c r="I19" s="88">
        <v>0</v>
      </c>
      <c r="J19" s="88"/>
    </row>
    <row r="20" spans="1:10" s="25" customFormat="1">
      <c r="A20" s="18"/>
      <c r="B20" s="18">
        <v>64</v>
      </c>
      <c r="C20" s="18"/>
      <c r="D20" s="18"/>
      <c r="E20" s="53" t="s">
        <v>72</v>
      </c>
      <c r="F20" s="63">
        <f t="shared" ref="F20:H21" si="10">SUM(F21)</f>
        <v>0.05</v>
      </c>
      <c r="G20" s="63">
        <v>0</v>
      </c>
      <c r="H20" s="63">
        <f t="shared" si="10"/>
        <v>0</v>
      </c>
      <c r="I20" s="108">
        <f t="shared" si="0"/>
        <v>0</v>
      </c>
      <c r="J20" s="108">
        <v>0</v>
      </c>
    </row>
    <row r="21" spans="1:10">
      <c r="A21" s="5"/>
      <c r="B21" s="5"/>
      <c r="C21" s="5">
        <v>641</v>
      </c>
      <c r="D21" s="5"/>
      <c r="E21" s="52" t="s">
        <v>73</v>
      </c>
      <c r="F21" s="62">
        <f t="shared" si="10"/>
        <v>0.05</v>
      </c>
      <c r="G21" s="62"/>
      <c r="H21" s="62">
        <f t="shared" si="10"/>
        <v>0</v>
      </c>
      <c r="I21" s="88">
        <f t="shared" si="0"/>
        <v>0</v>
      </c>
      <c r="J21" s="88"/>
    </row>
    <row r="22" spans="1:10">
      <c r="A22" s="5"/>
      <c r="B22" s="5"/>
      <c r="C22" s="5"/>
      <c r="D22" s="5">
        <v>6413</v>
      </c>
      <c r="E22" s="52" t="s">
        <v>74</v>
      </c>
      <c r="F22" s="88">
        <v>0.05</v>
      </c>
      <c r="G22" s="62"/>
      <c r="H22" s="88">
        <v>0</v>
      </c>
      <c r="I22" s="88">
        <f t="shared" si="0"/>
        <v>0</v>
      </c>
      <c r="J22" s="88"/>
    </row>
    <row r="23" spans="1:10" s="25" customFormat="1" ht="25.5">
      <c r="A23" s="18"/>
      <c r="B23" s="18">
        <v>65</v>
      </c>
      <c r="C23" s="18"/>
      <c r="D23" s="18"/>
      <c r="E23" s="53" t="s">
        <v>75</v>
      </c>
      <c r="F23" s="63">
        <f t="shared" ref="F23:H24" si="11">SUM(F24)</f>
        <v>8080.86</v>
      </c>
      <c r="G23" s="62">
        <v>22100</v>
      </c>
      <c r="H23" s="63">
        <f t="shared" si="11"/>
        <v>12747.15</v>
      </c>
      <c r="I23" s="108">
        <f t="shared" si="0"/>
        <v>157.74496773858229</v>
      </c>
      <c r="J23" s="108">
        <f>SUM(H23/G23*100)</f>
        <v>57.679411764705875</v>
      </c>
    </row>
    <row r="24" spans="1:10">
      <c r="A24" s="5"/>
      <c r="B24" s="5"/>
      <c r="C24" s="5">
        <v>652</v>
      </c>
      <c r="D24" s="5"/>
      <c r="E24" s="52" t="s">
        <v>76</v>
      </c>
      <c r="F24" s="62">
        <f t="shared" si="11"/>
        <v>8080.86</v>
      </c>
      <c r="G24" s="62"/>
      <c r="H24" s="62">
        <f t="shared" si="11"/>
        <v>12747.15</v>
      </c>
      <c r="I24" s="88">
        <f t="shared" si="0"/>
        <v>157.74496773858229</v>
      </c>
      <c r="J24" s="88"/>
    </row>
    <row r="25" spans="1:10">
      <c r="A25" s="5"/>
      <c r="B25" s="5"/>
      <c r="C25" s="5"/>
      <c r="D25" s="5">
        <v>6526</v>
      </c>
      <c r="E25" s="52" t="s">
        <v>77</v>
      </c>
      <c r="F25" s="88">
        <v>8080.86</v>
      </c>
      <c r="G25" s="62"/>
      <c r="H25" s="88">
        <v>12747.15</v>
      </c>
      <c r="I25" s="88">
        <f t="shared" si="0"/>
        <v>157.74496773858229</v>
      </c>
      <c r="J25" s="88"/>
    </row>
    <row r="26" spans="1:10" s="25" customFormat="1" ht="25.5">
      <c r="A26" s="18"/>
      <c r="B26" s="18">
        <v>66</v>
      </c>
      <c r="C26" s="18"/>
      <c r="D26" s="18"/>
      <c r="E26" s="4" t="s">
        <v>179</v>
      </c>
      <c r="F26" s="63">
        <f t="shared" ref="F26" si="12">SUM(F27,F30)</f>
        <v>1983.5</v>
      </c>
      <c r="G26" s="62">
        <v>4600</v>
      </c>
      <c r="H26" s="63">
        <f t="shared" ref="H26" si="13">SUM(H27,H30)</f>
        <v>1538.5</v>
      </c>
      <c r="I26" s="108">
        <f t="shared" si="0"/>
        <v>77.564910511721706</v>
      </c>
      <c r="J26" s="108">
        <f>SUM(H26/G26*100)</f>
        <v>33.445652173913047</v>
      </c>
    </row>
    <row r="27" spans="1:10" ht="15" customHeight="1">
      <c r="A27" s="5"/>
      <c r="B27" s="18"/>
      <c r="C27" s="5">
        <v>661</v>
      </c>
      <c r="D27" s="5"/>
      <c r="E27" s="8" t="s">
        <v>21</v>
      </c>
      <c r="F27" s="62">
        <f t="shared" ref="F27" si="14">SUM(F28:F29)</f>
        <v>500</v>
      </c>
      <c r="G27" s="62"/>
      <c r="H27" s="62">
        <f t="shared" ref="H27" si="15">SUM(H28:H29)</f>
        <v>0</v>
      </c>
      <c r="I27" s="88">
        <f t="shared" si="0"/>
        <v>0</v>
      </c>
      <c r="J27" s="88"/>
    </row>
    <row r="28" spans="1:10">
      <c r="A28" s="5"/>
      <c r="B28" s="18"/>
      <c r="C28" s="5"/>
      <c r="D28" s="5">
        <v>6614</v>
      </c>
      <c r="E28" s="8" t="s">
        <v>22</v>
      </c>
      <c r="F28" s="88">
        <v>0</v>
      </c>
      <c r="G28" s="62"/>
      <c r="H28" s="88">
        <v>0</v>
      </c>
      <c r="I28" s="88">
        <v>0</v>
      </c>
      <c r="J28" s="88"/>
    </row>
    <row r="29" spans="1:10">
      <c r="A29" s="5"/>
      <c r="B29" s="18"/>
      <c r="C29" s="5"/>
      <c r="D29" s="66">
        <v>6615</v>
      </c>
      <c r="E29" s="52" t="s">
        <v>78</v>
      </c>
      <c r="F29" s="88">
        <v>500</v>
      </c>
      <c r="G29" s="62"/>
      <c r="H29" s="88">
        <v>0</v>
      </c>
      <c r="I29" s="88">
        <f t="shared" si="0"/>
        <v>0</v>
      </c>
      <c r="J29" s="88"/>
    </row>
    <row r="30" spans="1:10" ht="25.5">
      <c r="A30" s="5"/>
      <c r="B30" s="18"/>
      <c r="C30" s="5">
        <v>663</v>
      </c>
      <c r="D30" s="5"/>
      <c r="E30" s="52" t="s">
        <v>79</v>
      </c>
      <c r="F30" s="62">
        <f t="shared" ref="F30" si="16">SUM(F31:F32)</f>
        <v>1483.5</v>
      </c>
      <c r="G30" s="62"/>
      <c r="H30" s="62">
        <f t="shared" ref="H30" si="17">SUM(H31:H32)</f>
        <v>1538.5</v>
      </c>
      <c r="I30" s="88">
        <f t="shared" si="0"/>
        <v>103.70744860128076</v>
      </c>
      <c r="J30" s="88"/>
    </row>
    <row r="31" spans="1:10" ht="25.5">
      <c r="A31" s="5"/>
      <c r="B31" s="18"/>
      <c r="C31" s="5"/>
      <c r="D31" s="66">
        <v>6631</v>
      </c>
      <c r="E31" s="52" t="s">
        <v>80</v>
      </c>
      <c r="F31" s="88">
        <v>1470</v>
      </c>
      <c r="G31" s="62"/>
      <c r="H31" s="88">
        <v>1200</v>
      </c>
      <c r="I31" s="88">
        <f t="shared" si="0"/>
        <v>81.632653061224488</v>
      </c>
      <c r="J31" s="88"/>
    </row>
    <row r="32" spans="1:10" ht="25.5">
      <c r="A32" s="5"/>
      <c r="B32" s="18"/>
      <c r="C32" s="5"/>
      <c r="D32" s="66">
        <v>6632</v>
      </c>
      <c r="E32" s="52" t="s">
        <v>81</v>
      </c>
      <c r="F32" s="88">
        <v>13.5</v>
      </c>
      <c r="G32" s="62"/>
      <c r="H32" s="88">
        <v>338.5</v>
      </c>
      <c r="I32" s="88">
        <f t="shared" si="0"/>
        <v>2507.4074074074074</v>
      </c>
      <c r="J32" s="88"/>
    </row>
    <row r="33" spans="1:10" s="25" customFormat="1" ht="25.5">
      <c r="A33" s="18"/>
      <c r="B33" s="18">
        <v>67</v>
      </c>
      <c r="C33" s="18"/>
      <c r="D33" s="67"/>
      <c r="E33" s="53" t="s">
        <v>82</v>
      </c>
      <c r="F33" s="63">
        <f t="shared" ref="F33:H33" si="18">SUM(F34)</f>
        <v>46558.97</v>
      </c>
      <c r="G33" s="62">
        <v>114704.48</v>
      </c>
      <c r="H33" s="63">
        <f t="shared" si="18"/>
        <v>47428.119999999995</v>
      </c>
      <c r="I33" s="108">
        <f t="shared" si="0"/>
        <v>101.86677239638246</v>
      </c>
      <c r="J33" s="108">
        <f>SUM(H33/G33*100)</f>
        <v>41.348097301866495</v>
      </c>
    </row>
    <row r="34" spans="1:10" ht="25.5">
      <c r="A34" s="5"/>
      <c r="B34" s="18"/>
      <c r="C34" s="5">
        <v>671</v>
      </c>
      <c r="D34" s="66"/>
      <c r="E34" s="52" t="s">
        <v>83</v>
      </c>
      <c r="F34" s="62">
        <f t="shared" ref="F34" si="19">SUM(F35:F36)</f>
        <v>46558.97</v>
      </c>
      <c r="G34" s="62"/>
      <c r="H34" s="62">
        <f t="shared" ref="H34" si="20">SUM(H35:H36)</f>
        <v>47428.119999999995</v>
      </c>
      <c r="I34" s="88">
        <f t="shared" si="0"/>
        <v>101.86677239638246</v>
      </c>
      <c r="J34" s="88"/>
    </row>
    <row r="35" spans="1:10" ht="25.5">
      <c r="A35" s="5"/>
      <c r="B35" s="18"/>
      <c r="C35" s="5"/>
      <c r="D35" s="5">
        <v>6711</v>
      </c>
      <c r="E35" s="52" t="s">
        <v>84</v>
      </c>
      <c r="F35" s="88">
        <v>46530.17</v>
      </c>
      <c r="G35" s="62"/>
      <c r="H35" s="88">
        <v>37634.71</v>
      </c>
      <c r="I35" s="88">
        <f t="shared" si="0"/>
        <v>80.882382333870694</v>
      </c>
      <c r="J35" s="88"/>
    </row>
    <row r="36" spans="1:10" ht="25.5">
      <c r="A36" s="5"/>
      <c r="B36" s="5"/>
      <c r="C36" s="5"/>
      <c r="D36" s="5">
        <v>6712</v>
      </c>
      <c r="E36" s="54" t="s">
        <v>85</v>
      </c>
      <c r="F36" s="88">
        <v>28.8</v>
      </c>
      <c r="G36" s="62"/>
      <c r="H36" s="88">
        <v>9793.41</v>
      </c>
      <c r="I36" s="88">
        <f t="shared" si="0"/>
        <v>34004.895833333328</v>
      </c>
      <c r="J36" s="88"/>
    </row>
    <row r="37" spans="1:10" s="25" customFormat="1">
      <c r="A37" s="18">
        <v>7</v>
      </c>
      <c r="B37" s="18"/>
      <c r="C37" s="18"/>
      <c r="D37" s="18"/>
      <c r="E37" s="4" t="s">
        <v>3</v>
      </c>
      <c r="F37" s="63">
        <f t="shared" ref="F37" si="21">SUM(F38,F40)</f>
        <v>0</v>
      </c>
      <c r="G37" s="63">
        <f t="shared" ref="G37:H37" si="22">SUM(G38,G40)</f>
        <v>0</v>
      </c>
      <c r="H37" s="63">
        <f t="shared" si="22"/>
        <v>0</v>
      </c>
      <c r="I37" s="108">
        <v>0</v>
      </c>
      <c r="J37" s="108">
        <v>0</v>
      </c>
    </row>
    <row r="38" spans="1:10" s="25" customFormat="1" ht="25.5">
      <c r="A38" s="18"/>
      <c r="B38" s="18">
        <v>71</v>
      </c>
      <c r="C38" s="18"/>
      <c r="D38" s="18"/>
      <c r="E38" s="55" t="s">
        <v>86</v>
      </c>
      <c r="F38" s="63">
        <f t="shared" ref="F38:H38" si="23">SUM(F39)</f>
        <v>0</v>
      </c>
      <c r="G38" s="63">
        <v>0</v>
      </c>
      <c r="H38" s="63">
        <f t="shared" si="23"/>
        <v>0</v>
      </c>
      <c r="I38" s="108">
        <v>0</v>
      </c>
      <c r="J38" s="108">
        <v>0</v>
      </c>
    </row>
    <row r="39" spans="1:10" s="25" customFormat="1" ht="25.5">
      <c r="A39" s="18"/>
      <c r="B39" s="18"/>
      <c r="C39" s="5">
        <v>711</v>
      </c>
      <c r="D39" s="18"/>
      <c r="E39" s="56" t="s">
        <v>87</v>
      </c>
      <c r="F39" s="108"/>
      <c r="G39" s="63"/>
      <c r="H39" s="108"/>
      <c r="I39" s="88">
        <v>0</v>
      </c>
      <c r="J39" s="108"/>
    </row>
    <row r="40" spans="1:10" s="25" customFormat="1" ht="25.5">
      <c r="A40" s="18"/>
      <c r="B40" s="18">
        <v>72</v>
      </c>
      <c r="C40" s="18"/>
      <c r="D40" s="18"/>
      <c r="E40" s="55" t="s">
        <v>23</v>
      </c>
      <c r="F40" s="63">
        <f t="shared" ref="F40:H40" si="24">SUM(F41)</f>
        <v>0</v>
      </c>
      <c r="G40" s="63">
        <v>0</v>
      </c>
      <c r="H40" s="63">
        <f t="shared" si="24"/>
        <v>0</v>
      </c>
      <c r="I40" s="108">
        <v>0</v>
      </c>
      <c r="J40" s="108">
        <v>0</v>
      </c>
    </row>
    <row r="41" spans="1:10">
      <c r="A41" s="5"/>
      <c r="B41" s="5"/>
      <c r="C41" s="5">
        <v>722</v>
      </c>
      <c r="D41" s="5"/>
      <c r="E41" s="56" t="s">
        <v>88</v>
      </c>
      <c r="F41" s="88"/>
      <c r="G41" s="62"/>
      <c r="H41" s="88"/>
      <c r="I41" s="88">
        <v>0</v>
      </c>
      <c r="J41" s="108"/>
    </row>
    <row r="42" spans="1:10" s="25" customFormat="1">
      <c r="A42" s="18">
        <v>9</v>
      </c>
      <c r="B42" s="18"/>
      <c r="C42" s="18"/>
      <c r="D42" s="18"/>
      <c r="E42" s="4" t="s">
        <v>267</v>
      </c>
      <c r="F42" s="63">
        <f t="shared" ref="F42" si="25">SUM(F43,F45)</f>
        <v>7168.84</v>
      </c>
      <c r="G42" s="63">
        <f t="shared" ref="G42:H42" si="26">SUM(G43,G45)</f>
        <v>10452.75</v>
      </c>
      <c r="H42" s="63">
        <f t="shared" si="26"/>
        <v>8204.59</v>
      </c>
      <c r="I42" s="108">
        <f t="shared" ref="I42:I44" si="27">SUM(H42/F42*100)</f>
        <v>114.44794415832966</v>
      </c>
      <c r="J42" s="108">
        <f>SUM(H42/G42*100)</f>
        <v>78.492167133051112</v>
      </c>
    </row>
    <row r="43" spans="1:10" s="25" customFormat="1">
      <c r="A43" s="18"/>
      <c r="B43" s="18">
        <v>92</v>
      </c>
      <c r="C43" s="18"/>
      <c r="D43" s="18"/>
      <c r="E43" s="55" t="s">
        <v>268</v>
      </c>
      <c r="F43" s="63">
        <f t="shared" ref="F43:H43" si="28">SUM(F44)</f>
        <v>7168.84</v>
      </c>
      <c r="G43" s="62">
        <v>10452.75</v>
      </c>
      <c r="H43" s="63">
        <f t="shared" si="28"/>
        <v>8204.59</v>
      </c>
      <c r="I43" s="108">
        <f t="shared" si="27"/>
        <v>114.44794415832966</v>
      </c>
      <c r="J43" s="108">
        <f>SUM(H43/G43*100)</f>
        <v>78.492167133051112</v>
      </c>
    </row>
    <row r="44" spans="1:10" s="25" customFormat="1">
      <c r="A44" s="18"/>
      <c r="B44" s="18"/>
      <c r="C44" s="5">
        <v>922</v>
      </c>
      <c r="D44" s="18"/>
      <c r="E44" s="56" t="s">
        <v>281</v>
      </c>
      <c r="F44" s="88">
        <v>7168.84</v>
      </c>
      <c r="G44" s="63"/>
      <c r="H44" s="88">
        <v>8204.59</v>
      </c>
      <c r="I44" s="88">
        <f t="shared" si="27"/>
        <v>114.44794415832966</v>
      </c>
      <c r="J44" s="108"/>
    </row>
    <row r="45" spans="1:10" ht="15.75" customHeight="1"/>
    <row r="46" spans="1:10" ht="25.5">
      <c r="A46" s="161" t="s">
        <v>8</v>
      </c>
      <c r="B46" s="162"/>
      <c r="C46" s="162"/>
      <c r="D46" s="162"/>
      <c r="E46" s="163"/>
      <c r="F46" s="28" t="s">
        <v>258</v>
      </c>
      <c r="G46" s="95" t="s">
        <v>274</v>
      </c>
      <c r="H46" s="95" t="s">
        <v>275</v>
      </c>
      <c r="I46" s="28" t="s">
        <v>17</v>
      </c>
      <c r="J46" s="28" t="s">
        <v>44</v>
      </c>
    </row>
    <row r="47" spans="1:10" ht="12.75" customHeight="1">
      <c r="A47" s="161">
        <v>1</v>
      </c>
      <c r="B47" s="162"/>
      <c r="C47" s="162"/>
      <c r="D47" s="162"/>
      <c r="E47" s="163"/>
      <c r="F47" s="28">
        <v>2</v>
      </c>
      <c r="G47" s="95">
        <v>3</v>
      </c>
      <c r="H47" s="95">
        <v>4</v>
      </c>
      <c r="I47" s="28" t="s">
        <v>243</v>
      </c>
      <c r="J47" s="28" t="s">
        <v>244</v>
      </c>
    </row>
    <row r="48" spans="1:10" s="25" customFormat="1">
      <c r="A48" s="4"/>
      <c r="B48" s="4"/>
      <c r="C48" s="4"/>
      <c r="D48" s="4"/>
      <c r="E48" s="4" t="s">
        <v>9</v>
      </c>
      <c r="F48" s="63">
        <f>SUM(F49,F95,F110)</f>
        <v>497737.65999999992</v>
      </c>
      <c r="G48" s="63">
        <f>SUM(G49,G95,G110)</f>
        <v>1026819.36</v>
      </c>
      <c r="H48" s="63">
        <f>SUM(H49,H95,H110)</f>
        <v>529729.61</v>
      </c>
      <c r="I48" s="108">
        <f t="shared" ref="I48:I106" si="29">SUM(H48/F48*100)</f>
        <v>106.42747225516351</v>
      </c>
      <c r="J48" s="108">
        <f t="shared" ref="J48:J50" si="30">SUM(H48/G48*100)</f>
        <v>51.589367189181154</v>
      </c>
    </row>
    <row r="49" spans="1:10" s="25" customFormat="1">
      <c r="A49" s="4">
        <v>3</v>
      </c>
      <c r="B49" s="4"/>
      <c r="C49" s="4"/>
      <c r="D49" s="4"/>
      <c r="E49" s="4" t="s">
        <v>4</v>
      </c>
      <c r="F49" s="63">
        <f>SUM(F50,F57,F86,F89,F92)</f>
        <v>497036.60999999993</v>
      </c>
      <c r="G49" s="63">
        <f>SUM(G50,G57,G86,G89,G92)</f>
        <v>918024.24</v>
      </c>
      <c r="H49" s="63">
        <f>SUM(H50,H57,H86,H89,H92)</f>
        <v>451412.4</v>
      </c>
      <c r="I49" s="108">
        <f t="shared" si="29"/>
        <v>90.820754632138687</v>
      </c>
      <c r="J49" s="108">
        <f t="shared" si="30"/>
        <v>49.172165650005063</v>
      </c>
    </row>
    <row r="50" spans="1:10" s="25" customFormat="1">
      <c r="A50" s="4"/>
      <c r="B50" s="4">
        <v>31</v>
      </c>
      <c r="C50" s="4"/>
      <c r="D50" s="4"/>
      <c r="E50" s="4" t="s">
        <v>5</v>
      </c>
      <c r="F50" s="63">
        <f>SUM(F51,F53,F55)</f>
        <v>440923.11</v>
      </c>
      <c r="G50" s="65">
        <v>820310.5</v>
      </c>
      <c r="H50" s="63">
        <f>SUM(H51,H53,H55)</f>
        <v>408186.2</v>
      </c>
      <c r="I50" s="108">
        <f t="shared" si="29"/>
        <v>92.575369887053554</v>
      </c>
      <c r="J50" s="108">
        <f t="shared" si="30"/>
        <v>49.759962843337981</v>
      </c>
    </row>
    <row r="51" spans="1:10">
      <c r="A51" s="5"/>
      <c r="B51" s="5"/>
      <c r="C51" s="5">
        <v>311</v>
      </c>
      <c r="D51" s="5"/>
      <c r="E51" s="5" t="s">
        <v>24</v>
      </c>
      <c r="F51" s="62">
        <f>SUM(F52)</f>
        <v>366024.66</v>
      </c>
      <c r="G51" s="62"/>
      <c r="H51" s="62">
        <f>SUM(H52)</f>
        <v>336820.28</v>
      </c>
      <c r="I51" s="88">
        <f t="shared" si="29"/>
        <v>92.021198790267306</v>
      </c>
      <c r="J51" s="88"/>
    </row>
    <row r="52" spans="1:10">
      <c r="A52" s="5"/>
      <c r="B52" s="5"/>
      <c r="C52" s="5"/>
      <c r="D52" s="5">
        <v>3111</v>
      </c>
      <c r="E52" s="5" t="s">
        <v>25</v>
      </c>
      <c r="F52" s="88">
        <v>366024.66</v>
      </c>
      <c r="G52" s="62"/>
      <c r="H52" s="88">
        <v>336820.28</v>
      </c>
      <c r="I52" s="88">
        <f t="shared" si="29"/>
        <v>92.021198790267306</v>
      </c>
      <c r="J52" s="88"/>
    </row>
    <row r="53" spans="1:10">
      <c r="A53" s="5"/>
      <c r="B53" s="5"/>
      <c r="C53" s="5">
        <v>312</v>
      </c>
      <c r="D53" s="5"/>
      <c r="E53" s="57" t="s">
        <v>89</v>
      </c>
      <c r="F53" s="62">
        <f>SUM(F54)</f>
        <v>14504.37</v>
      </c>
      <c r="G53" s="62"/>
      <c r="H53" s="62">
        <f>SUM(H54)</f>
        <v>15790.61</v>
      </c>
      <c r="I53" s="88">
        <f t="shared" si="29"/>
        <v>108.86794807358058</v>
      </c>
      <c r="J53" s="88"/>
    </row>
    <row r="54" spans="1:10">
      <c r="A54" s="5"/>
      <c r="B54" s="5"/>
      <c r="C54" s="5"/>
      <c r="D54" s="5">
        <v>3121</v>
      </c>
      <c r="E54" s="57" t="s">
        <v>89</v>
      </c>
      <c r="F54" s="88">
        <v>14504.37</v>
      </c>
      <c r="G54" s="62"/>
      <c r="H54" s="88">
        <v>15790.61</v>
      </c>
      <c r="I54" s="88">
        <f t="shared" si="29"/>
        <v>108.86794807358058</v>
      </c>
      <c r="J54" s="88"/>
    </row>
    <row r="55" spans="1:10">
      <c r="A55" s="5"/>
      <c r="B55" s="5"/>
      <c r="C55" s="5">
        <v>313</v>
      </c>
      <c r="D55" s="5"/>
      <c r="E55" s="57" t="s">
        <v>90</v>
      </c>
      <c r="F55" s="62">
        <f>SUM(F56:F56)</f>
        <v>60394.080000000002</v>
      </c>
      <c r="G55" s="62"/>
      <c r="H55" s="62">
        <f>SUM(H56:H56)</f>
        <v>55575.31</v>
      </c>
      <c r="I55" s="88">
        <f t="shared" si="29"/>
        <v>92.021121937779327</v>
      </c>
      <c r="J55" s="88"/>
    </row>
    <row r="56" spans="1:10">
      <c r="A56" s="5"/>
      <c r="B56" s="5"/>
      <c r="C56" s="5"/>
      <c r="D56" s="5">
        <v>3132</v>
      </c>
      <c r="E56" s="57" t="s">
        <v>91</v>
      </c>
      <c r="F56" s="88">
        <v>60394.080000000002</v>
      </c>
      <c r="G56" s="62"/>
      <c r="H56" s="88">
        <v>55575.31</v>
      </c>
      <c r="I56" s="88">
        <f t="shared" si="29"/>
        <v>92.021121937779327</v>
      </c>
      <c r="J56" s="88"/>
    </row>
    <row r="57" spans="1:10" s="25" customFormat="1">
      <c r="A57" s="18"/>
      <c r="B57" s="18">
        <v>32</v>
      </c>
      <c r="C57" s="18"/>
      <c r="D57" s="18"/>
      <c r="E57" s="18" t="s">
        <v>14</v>
      </c>
      <c r="F57" s="63">
        <f>SUM(F58,F62,F69,F78,F80)</f>
        <v>55368.34</v>
      </c>
      <c r="G57" s="65">
        <v>97108.74</v>
      </c>
      <c r="H57" s="63">
        <f>SUM(H58,H62,H69,H78,H80)</f>
        <v>42825.7</v>
      </c>
      <c r="I57" s="108">
        <f t="shared" si="29"/>
        <v>77.346909804411695</v>
      </c>
      <c r="J57" s="108">
        <f t="shared" ref="J57" si="31">SUM(H57/G57*100)</f>
        <v>44.100767860853715</v>
      </c>
    </row>
    <row r="58" spans="1:10">
      <c r="A58" s="5"/>
      <c r="B58" s="5"/>
      <c r="C58" s="5">
        <v>321</v>
      </c>
      <c r="D58" s="5"/>
      <c r="E58" s="5" t="s">
        <v>26</v>
      </c>
      <c r="F58" s="62">
        <f>SUM(F59:F61)</f>
        <v>16057.419999999998</v>
      </c>
      <c r="G58" s="62"/>
      <c r="H58" s="62">
        <f>SUM(H59:H61)</f>
        <v>10256.52</v>
      </c>
      <c r="I58" s="88">
        <f t="shared" si="29"/>
        <v>63.874022103177232</v>
      </c>
      <c r="J58" s="88"/>
    </row>
    <row r="59" spans="1:10">
      <c r="A59" s="5"/>
      <c r="B59" s="18"/>
      <c r="C59" s="5"/>
      <c r="D59" s="5">
        <v>3211</v>
      </c>
      <c r="E59" s="22" t="s">
        <v>27</v>
      </c>
      <c r="F59" s="88">
        <v>4908.45</v>
      </c>
      <c r="G59" s="62"/>
      <c r="H59" s="88">
        <v>3140.75</v>
      </c>
      <c r="I59" s="88">
        <f t="shared" si="29"/>
        <v>63.98659454613982</v>
      </c>
      <c r="J59" s="88"/>
    </row>
    <row r="60" spans="1:10" ht="15" customHeight="1">
      <c r="A60" s="5"/>
      <c r="B60" s="18"/>
      <c r="C60" s="5"/>
      <c r="D60" s="66" t="s">
        <v>92</v>
      </c>
      <c r="E60" s="57" t="s">
        <v>93</v>
      </c>
      <c r="F60" s="88">
        <v>10604.47</v>
      </c>
      <c r="G60" s="62"/>
      <c r="H60" s="88">
        <v>7045.77</v>
      </c>
      <c r="I60" s="88">
        <f t="shared" si="29"/>
        <v>66.441510042463236</v>
      </c>
      <c r="J60" s="88"/>
    </row>
    <row r="61" spans="1:10">
      <c r="A61" s="5"/>
      <c r="B61" s="18"/>
      <c r="C61" s="5"/>
      <c r="D61" s="66">
        <v>3213</v>
      </c>
      <c r="E61" s="57" t="s">
        <v>94</v>
      </c>
      <c r="F61" s="88">
        <v>544.5</v>
      </c>
      <c r="G61" s="62"/>
      <c r="H61" s="88">
        <v>70</v>
      </c>
      <c r="I61" s="88">
        <f t="shared" si="29"/>
        <v>12.855831037649221</v>
      </c>
      <c r="J61" s="88"/>
    </row>
    <row r="62" spans="1:10">
      <c r="A62" s="5"/>
      <c r="B62" s="18"/>
      <c r="C62" s="5">
        <v>322</v>
      </c>
      <c r="D62" s="5"/>
      <c r="E62" s="57" t="s">
        <v>98</v>
      </c>
      <c r="F62" s="62">
        <f>SUM(F63:F68)</f>
        <v>19391.149999999998</v>
      </c>
      <c r="G62" s="62"/>
      <c r="H62" s="62">
        <f>SUM(H63:H68)</f>
        <v>14686.58</v>
      </c>
      <c r="I62" s="88">
        <f t="shared" si="29"/>
        <v>75.738571461723524</v>
      </c>
      <c r="J62" s="88"/>
    </row>
    <row r="63" spans="1:10">
      <c r="A63" s="5"/>
      <c r="B63" s="18"/>
      <c r="C63" s="5"/>
      <c r="D63" s="66" t="s">
        <v>95</v>
      </c>
      <c r="E63" s="57" t="s">
        <v>99</v>
      </c>
      <c r="F63" s="88">
        <v>6224.01</v>
      </c>
      <c r="G63" s="62"/>
      <c r="H63" s="88">
        <v>2841.81</v>
      </c>
      <c r="I63" s="88">
        <f t="shared" si="29"/>
        <v>45.658827668978681</v>
      </c>
      <c r="J63" s="88"/>
    </row>
    <row r="64" spans="1:10">
      <c r="A64" s="5"/>
      <c r="B64" s="18"/>
      <c r="C64" s="5"/>
      <c r="D64" s="66">
        <v>3222</v>
      </c>
      <c r="E64" s="57" t="s">
        <v>100</v>
      </c>
      <c r="F64" s="88">
        <v>4355.41</v>
      </c>
      <c r="G64" s="62"/>
      <c r="H64" s="88">
        <v>5520.72</v>
      </c>
      <c r="I64" s="88">
        <f t="shared" si="29"/>
        <v>126.7554604503365</v>
      </c>
      <c r="J64" s="88"/>
    </row>
    <row r="65" spans="1:10">
      <c r="A65" s="5"/>
      <c r="B65" s="18"/>
      <c r="C65" s="5"/>
      <c r="D65" s="66" t="s">
        <v>96</v>
      </c>
      <c r="E65" s="57" t="s">
        <v>101</v>
      </c>
      <c r="F65" s="88">
        <v>7212.13</v>
      </c>
      <c r="G65" s="62"/>
      <c r="H65" s="88">
        <v>4905.47</v>
      </c>
      <c r="I65" s="88">
        <f t="shared" si="29"/>
        <v>68.016938130621611</v>
      </c>
      <c r="J65" s="88"/>
    </row>
    <row r="66" spans="1:10" ht="15" customHeight="1">
      <c r="A66" s="5"/>
      <c r="B66" s="18"/>
      <c r="C66" s="5"/>
      <c r="D66" s="66" t="s">
        <v>97</v>
      </c>
      <c r="E66" s="57" t="s">
        <v>102</v>
      </c>
      <c r="F66" s="88">
        <v>419.59</v>
      </c>
      <c r="G66" s="62"/>
      <c r="H66" s="88">
        <v>697.73</v>
      </c>
      <c r="I66" s="88">
        <f t="shared" si="29"/>
        <v>166.28851974546583</v>
      </c>
      <c r="J66" s="88"/>
    </row>
    <row r="67" spans="1:10">
      <c r="A67" s="5"/>
      <c r="B67" s="18"/>
      <c r="C67" s="5"/>
      <c r="D67" s="66">
        <v>3225</v>
      </c>
      <c r="E67" s="57" t="s">
        <v>103</v>
      </c>
      <c r="F67" s="88">
        <v>1180.01</v>
      </c>
      <c r="G67" s="62"/>
      <c r="H67" s="88">
        <v>720.85</v>
      </c>
      <c r="I67" s="88">
        <f t="shared" si="29"/>
        <v>61.088465351988539</v>
      </c>
      <c r="J67" s="88"/>
    </row>
    <row r="68" spans="1:10">
      <c r="A68" s="5"/>
      <c r="B68" s="18"/>
      <c r="C68" s="5"/>
      <c r="D68" s="66">
        <v>3227</v>
      </c>
      <c r="E68" s="57" t="s">
        <v>104</v>
      </c>
      <c r="F68" s="88">
        <v>0</v>
      </c>
      <c r="G68" s="62"/>
      <c r="H68" s="88">
        <v>0</v>
      </c>
      <c r="I68" s="88">
        <v>0</v>
      </c>
      <c r="J68" s="88"/>
    </row>
    <row r="69" spans="1:10">
      <c r="A69" s="5"/>
      <c r="B69" s="18"/>
      <c r="C69" s="5">
        <v>323</v>
      </c>
      <c r="D69" s="66"/>
      <c r="E69" s="57" t="s">
        <v>110</v>
      </c>
      <c r="F69" s="62">
        <f>SUM(F70:F77)</f>
        <v>15876.779999999999</v>
      </c>
      <c r="G69" s="62"/>
      <c r="H69" s="62">
        <f>SUM(H70:H77)</f>
        <v>13943.039999999997</v>
      </c>
      <c r="I69" s="88">
        <f t="shared" si="29"/>
        <v>87.820326287824088</v>
      </c>
      <c r="J69" s="88"/>
    </row>
    <row r="70" spans="1:10">
      <c r="A70" s="5"/>
      <c r="B70" s="18"/>
      <c r="C70" s="5"/>
      <c r="D70" s="66" t="s">
        <v>105</v>
      </c>
      <c r="E70" s="57" t="s">
        <v>111</v>
      </c>
      <c r="F70" s="88">
        <v>941.75</v>
      </c>
      <c r="G70" s="62"/>
      <c r="H70" s="88">
        <v>1101</v>
      </c>
      <c r="I70" s="88">
        <f t="shared" si="29"/>
        <v>116.91000796389702</v>
      </c>
      <c r="J70" s="88"/>
    </row>
    <row r="71" spans="1:10">
      <c r="A71" s="5"/>
      <c r="B71" s="18"/>
      <c r="C71" s="5"/>
      <c r="D71" s="66" t="s">
        <v>106</v>
      </c>
      <c r="E71" s="57" t="s">
        <v>112</v>
      </c>
      <c r="F71" s="88">
        <v>3397.64</v>
      </c>
      <c r="G71" s="62"/>
      <c r="H71" s="88">
        <v>3530.45</v>
      </c>
      <c r="I71" s="88">
        <f t="shared" si="29"/>
        <v>103.90888969990935</v>
      </c>
      <c r="J71" s="88"/>
    </row>
    <row r="72" spans="1:10">
      <c r="A72" s="5"/>
      <c r="B72" s="18"/>
      <c r="C72" s="5"/>
      <c r="D72" s="66" t="s">
        <v>107</v>
      </c>
      <c r="E72" s="57" t="s">
        <v>113</v>
      </c>
      <c r="F72" s="88">
        <v>1789.71</v>
      </c>
      <c r="G72" s="62"/>
      <c r="H72" s="88">
        <v>1770.08</v>
      </c>
      <c r="I72" s="88">
        <f t="shared" si="29"/>
        <v>98.903174257281904</v>
      </c>
      <c r="J72" s="88"/>
    </row>
    <row r="73" spans="1:10">
      <c r="A73" s="5"/>
      <c r="B73" s="18"/>
      <c r="C73" s="5"/>
      <c r="D73" s="66">
        <v>3235</v>
      </c>
      <c r="E73" s="57" t="s">
        <v>114</v>
      </c>
      <c r="F73" s="88">
        <v>1886.52</v>
      </c>
      <c r="G73" s="62"/>
      <c r="H73" s="88">
        <v>1607.09</v>
      </c>
      <c r="I73" s="88">
        <f t="shared" si="29"/>
        <v>85.188071157475136</v>
      </c>
      <c r="J73" s="88"/>
    </row>
    <row r="74" spans="1:10">
      <c r="A74" s="5"/>
      <c r="B74" s="18"/>
      <c r="C74" s="5"/>
      <c r="D74" s="66">
        <v>3236</v>
      </c>
      <c r="E74" s="57" t="s">
        <v>115</v>
      </c>
      <c r="F74" s="88">
        <v>2050.54</v>
      </c>
      <c r="G74" s="62"/>
      <c r="H74" s="88">
        <v>1280</v>
      </c>
      <c r="I74" s="88">
        <f t="shared" si="29"/>
        <v>62.422581368810171</v>
      </c>
      <c r="J74" s="88"/>
    </row>
    <row r="75" spans="1:10">
      <c r="A75" s="5"/>
      <c r="B75" s="18"/>
      <c r="C75" s="5"/>
      <c r="D75" s="66">
        <v>3237</v>
      </c>
      <c r="E75" s="57" t="s">
        <v>116</v>
      </c>
      <c r="F75" s="88">
        <v>413.97</v>
      </c>
      <c r="G75" s="62"/>
      <c r="H75" s="88">
        <v>1473.12</v>
      </c>
      <c r="I75" s="88">
        <f t="shared" si="29"/>
        <v>355.85187332415387</v>
      </c>
      <c r="J75" s="88"/>
    </row>
    <row r="76" spans="1:10">
      <c r="A76" s="5"/>
      <c r="B76" s="18"/>
      <c r="C76" s="5"/>
      <c r="D76" s="66" t="s">
        <v>108</v>
      </c>
      <c r="E76" s="57" t="s">
        <v>117</v>
      </c>
      <c r="F76" s="88">
        <v>1881.61</v>
      </c>
      <c r="G76" s="62"/>
      <c r="H76" s="88">
        <v>816.65</v>
      </c>
      <c r="I76" s="88">
        <f t="shared" si="29"/>
        <v>43.401661343211401</v>
      </c>
      <c r="J76" s="88"/>
    </row>
    <row r="77" spans="1:10">
      <c r="A77" s="5"/>
      <c r="B77" s="18"/>
      <c r="C77" s="5"/>
      <c r="D77" s="66" t="s">
        <v>109</v>
      </c>
      <c r="E77" s="57" t="s">
        <v>118</v>
      </c>
      <c r="F77" s="88">
        <v>3515.04</v>
      </c>
      <c r="G77" s="62"/>
      <c r="H77" s="88">
        <v>2364.65</v>
      </c>
      <c r="I77" s="88">
        <f t="shared" si="29"/>
        <v>67.272349674541402</v>
      </c>
      <c r="J77" s="88"/>
    </row>
    <row r="78" spans="1:10">
      <c r="A78" s="5"/>
      <c r="B78" s="18"/>
      <c r="C78" s="5">
        <v>324</v>
      </c>
      <c r="D78" s="66"/>
      <c r="E78" s="57" t="s">
        <v>119</v>
      </c>
      <c r="F78" s="62">
        <f>SUM(F79)</f>
        <v>1070.8699999999999</v>
      </c>
      <c r="G78" s="62"/>
      <c r="H78" s="62">
        <f>SUM(H79)</f>
        <v>0</v>
      </c>
      <c r="I78" s="88">
        <f t="shared" si="29"/>
        <v>0</v>
      </c>
      <c r="J78" s="88"/>
    </row>
    <row r="79" spans="1:10">
      <c r="A79" s="5"/>
      <c r="B79" s="18"/>
      <c r="C79" s="5"/>
      <c r="D79" s="66">
        <v>3241</v>
      </c>
      <c r="E79" s="57" t="s">
        <v>119</v>
      </c>
      <c r="F79" s="88">
        <v>1070.8699999999999</v>
      </c>
      <c r="G79" s="62"/>
      <c r="H79" s="88">
        <v>0</v>
      </c>
      <c r="I79" s="88">
        <f t="shared" si="29"/>
        <v>0</v>
      </c>
      <c r="J79" s="88"/>
    </row>
    <row r="80" spans="1:10">
      <c r="A80" s="5"/>
      <c r="B80" s="18"/>
      <c r="C80" s="5">
        <v>329</v>
      </c>
      <c r="D80" s="66"/>
      <c r="E80" s="57" t="s">
        <v>120</v>
      </c>
      <c r="F80" s="62">
        <f>SUM(F81:F85)</f>
        <v>2972.12</v>
      </c>
      <c r="G80" s="62"/>
      <c r="H80" s="62">
        <f>SUM(H81:H85)</f>
        <v>3939.56</v>
      </c>
      <c r="I80" s="88">
        <f t="shared" si="29"/>
        <v>132.55050267149375</v>
      </c>
      <c r="J80" s="88"/>
    </row>
    <row r="81" spans="1:10">
      <c r="A81" s="5"/>
      <c r="B81" s="18"/>
      <c r="C81" s="5"/>
      <c r="D81" s="66">
        <v>3292</v>
      </c>
      <c r="E81" s="57" t="s">
        <v>121</v>
      </c>
      <c r="F81" s="88">
        <v>370.02</v>
      </c>
      <c r="G81" s="62"/>
      <c r="H81" s="88">
        <v>264.77999999999997</v>
      </c>
      <c r="I81" s="88">
        <f t="shared" si="29"/>
        <v>71.558294146262355</v>
      </c>
      <c r="J81" s="88"/>
    </row>
    <row r="82" spans="1:10">
      <c r="A82" s="5"/>
      <c r="B82" s="18"/>
      <c r="C82" s="5"/>
      <c r="D82" s="66" t="s">
        <v>122</v>
      </c>
      <c r="E82" s="57" t="s">
        <v>123</v>
      </c>
      <c r="F82" s="88">
        <v>211.41</v>
      </c>
      <c r="G82" s="62"/>
      <c r="H82" s="88">
        <v>47.87</v>
      </c>
      <c r="I82" s="88">
        <f t="shared" si="29"/>
        <v>22.643205146397992</v>
      </c>
      <c r="J82" s="88"/>
    </row>
    <row r="83" spans="1:10">
      <c r="A83" s="5"/>
      <c r="B83" s="18"/>
      <c r="C83" s="5"/>
      <c r="D83" s="66">
        <v>3294</v>
      </c>
      <c r="E83" s="57" t="s">
        <v>124</v>
      </c>
      <c r="F83" s="88">
        <v>80</v>
      </c>
      <c r="G83" s="62"/>
      <c r="H83" s="88">
        <v>80</v>
      </c>
      <c r="I83" s="88">
        <f t="shared" si="29"/>
        <v>100</v>
      </c>
      <c r="J83" s="88"/>
    </row>
    <row r="84" spans="1:10">
      <c r="A84" s="5"/>
      <c r="B84" s="18"/>
      <c r="C84" s="5"/>
      <c r="D84" s="66">
        <v>3295</v>
      </c>
      <c r="E84" s="57" t="s">
        <v>125</v>
      </c>
      <c r="F84" s="88">
        <v>1332</v>
      </c>
      <c r="G84" s="62"/>
      <c r="H84" s="88">
        <v>1260</v>
      </c>
      <c r="I84" s="88">
        <f t="shared" si="29"/>
        <v>94.594594594594597</v>
      </c>
      <c r="J84" s="88"/>
    </row>
    <row r="85" spans="1:10">
      <c r="A85" s="5"/>
      <c r="B85" s="18"/>
      <c r="C85" s="5"/>
      <c r="D85" s="66" t="s">
        <v>126</v>
      </c>
      <c r="E85" s="57" t="s">
        <v>120</v>
      </c>
      <c r="F85" s="88">
        <v>978.69</v>
      </c>
      <c r="G85" s="62"/>
      <c r="H85" s="88">
        <v>2286.91</v>
      </c>
      <c r="I85" s="88">
        <f t="shared" si="29"/>
        <v>233.6705187546618</v>
      </c>
      <c r="J85" s="88"/>
    </row>
    <row r="86" spans="1:10" s="25" customFormat="1">
      <c r="A86" s="18"/>
      <c r="B86" s="18">
        <v>34</v>
      </c>
      <c r="C86" s="18"/>
      <c r="D86" s="67"/>
      <c r="E86" s="58" t="s">
        <v>129</v>
      </c>
      <c r="F86" s="63">
        <f>SUM(F87)</f>
        <v>340.16</v>
      </c>
      <c r="G86" s="65">
        <v>200</v>
      </c>
      <c r="H86" s="63">
        <f>SUM(H87)</f>
        <v>0</v>
      </c>
      <c r="I86" s="108">
        <f t="shared" ref="I86:I92" si="32">SUM(H86/F86*100)</f>
        <v>0</v>
      </c>
      <c r="J86" s="108">
        <f t="shared" ref="J86" si="33">SUM(H86/G86*100)</f>
        <v>0</v>
      </c>
    </row>
    <row r="87" spans="1:10">
      <c r="A87" s="5"/>
      <c r="B87" s="18"/>
      <c r="C87" s="5">
        <v>343</v>
      </c>
      <c r="D87" s="66"/>
      <c r="E87" s="57" t="s">
        <v>130</v>
      </c>
      <c r="F87" s="62">
        <f>SUM(F88:F88)</f>
        <v>340.16</v>
      </c>
      <c r="G87" s="62"/>
      <c r="H87" s="62">
        <f>SUM(H88:H88)</f>
        <v>0</v>
      </c>
      <c r="I87" s="88">
        <f t="shared" si="29"/>
        <v>0</v>
      </c>
      <c r="J87" s="88"/>
    </row>
    <row r="88" spans="1:10">
      <c r="A88" s="5"/>
      <c r="B88" s="18"/>
      <c r="C88" s="5"/>
      <c r="D88" s="66" t="s">
        <v>127</v>
      </c>
      <c r="E88" s="57" t="s">
        <v>128</v>
      </c>
      <c r="F88" s="88">
        <v>340.16</v>
      </c>
      <c r="G88" s="62"/>
      <c r="H88" s="88">
        <v>0</v>
      </c>
      <c r="I88" s="88">
        <f t="shared" si="29"/>
        <v>0</v>
      </c>
      <c r="J88" s="88"/>
    </row>
    <row r="89" spans="1:10" s="25" customFormat="1" ht="25.5">
      <c r="A89" s="18"/>
      <c r="B89" s="18">
        <v>37</v>
      </c>
      <c r="C89" s="18"/>
      <c r="D89" s="67"/>
      <c r="E89" s="58" t="s">
        <v>257</v>
      </c>
      <c r="F89" s="63">
        <f>SUM(F90)</f>
        <v>0</v>
      </c>
      <c r="G89" s="64">
        <v>0</v>
      </c>
      <c r="H89" s="63">
        <f>SUM(H90)</f>
        <v>0</v>
      </c>
      <c r="I89" s="108">
        <v>0</v>
      </c>
      <c r="J89" s="108">
        <v>0</v>
      </c>
    </row>
    <row r="90" spans="1:10" ht="25.5">
      <c r="A90" s="5"/>
      <c r="B90" s="5"/>
      <c r="C90" s="5">
        <v>372</v>
      </c>
      <c r="D90" s="66"/>
      <c r="E90" s="57" t="s">
        <v>254</v>
      </c>
      <c r="F90" s="62">
        <f>SUM(F91)</f>
        <v>0</v>
      </c>
      <c r="G90" s="62"/>
      <c r="H90" s="62">
        <f>SUM(H91)</f>
        <v>0</v>
      </c>
      <c r="I90" s="88">
        <v>0</v>
      </c>
      <c r="J90" s="88"/>
    </row>
    <row r="91" spans="1:10">
      <c r="A91" s="5"/>
      <c r="B91" s="5"/>
      <c r="C91" s="5"/>
      <c r="D91" s="66">
        <v>3722</v>
      </c>
      <c r="E91" s="57" t="s">
        <v>255</v>
      </c>
      <c r="F91" s="88">
        <v>0</v>
      </c>
      <c r="G91" s="62"/>
      <c r="H91" s="88">
        <v>0</v>
      </c>
      <c r="I91" s="88">
        <v>0</v>
      </c>
      <c r="J91" s="88"/>
    </row>
    <row r="92" spans="1:10" s="25" customFormat="1">
      <c r="A92" s="18"/>
      <c r="B92" s="18">
        <v>38</v>
      </c>
      <c r="C92" s="18"/>
      <c r="D92" s="67"/>
      <c r="E92" s="58" t="s">
        <v>131</v>
      </c>
      <c r="F92" s="63">
        <f>SUM(F93)</f>
        <v>405</v>
      </c>
      <c r="G92" s="65">
        <v>405</v>
      </c>
      <c r="H92" s="63">
        <f>SUM(H93)</f>
        <v>400.5</v>
      </c>
      <c r="I92" s="108">
        <f t="shared" si="32"/>
        <v>98.888888888888886</v>
      </c>
      <c r="J92" s="108">
        <f t="shared" ref="J92" si="34">SUM(H92/G92*100)</f>
        <v>98.888888888888886</v>
      </c>
    </row>
    <row r="93" spans="1:10">
      <c r="A93" s="5"/>
      <c r="B93" s="5"/>
      <c r="C93" s="5">
        <v>381</v>
      </c>
      <c r="D93" s="66"/>
      <c r="E93" s="57" t="s">
        <v>132</v>
      </c>
      <c r="F93" s="62">
        <f>SUM(F94)</f>
        <v>405</v>
      </c>
      <c r="G93" s="62"/>
      <c r="H93" s="62">
        <f>SUM(H94)</f>
        <v>400.5</v>
      </c>
      <c r="I93" s="88">
        <f t="shared" si="29"/>
        <v>98.888888888888886</v>
      </c>
      <c r="J93" s="88"/>
    </row>
    <row r="94" spans="1:10">
      <c r="A94" s="5"/>
      <c r="B94" s="5"/>
      <c r="C94" s="5"/>
      <c r="D94" s="66">
        <v>3812</v>
      </c>
      <c r="E94" s="57" t="s">
        <v>133</v>
      </c>
      <c r="F94" s="88">
        <v>405</v>
      </c>
      <c r="G94" s="62"/>
      <c r="H94" s="88">
        <v>400.5</v>
      </c>
      <c r="I94" s="88">
        <f t="shared" si="29"/>
        <v>98.888888888888886</v>
      </c>
      <c r="J94" s="88"/>
    </row>
    <row r="95" spans="1:10" s="25" customFormat="1">
      <c r="A95" s="6">
        <v>4</v>
      </c>
      <c r="B95" s="7"/>
      <c r="C95" s="7"/>
      <c r="D95" s="7"/>
      <c r="E95" s="16" t="s">
        <v>6</v>
      </c>
      <c r="F95" s="63">
        <f>SUM(F96,F100,F107)</f>
        <v>701.05</v>
      </c>
      <c r="G95" s="63">
        <f>SUM(G96,G100,G107)</f>
        <v>40609.82</v>
      </c>
      <c r="H95" s="63">
        <f>SUM(H96,H100,H107)</f>
        <v>10131.91</v>
      </c>
      <c r="I95" s="108">
        <f>SUM(H95/F95*100)</f>
        <v>1445.2478425219315</v>
      </c>
      <c r="J95" s="108">
        <f t="shared" ref="J95" si="35">SUM(H95/G95*100)</f>
        <v>24.949408788317704</v>
      </c>
    </row>
    <row r="96" spans="1:10" s="25" customFormat="1" ht="25.5">
      <c r="A96" s="4"/>
      <c r="B96" s="4">
        <v>41</v>
      </c>
      <c r="C96" s="4"/>
      <c r="D96" s="4"/>
      <c r="E96" s="16" t="s">
        <v>7</v>
      </c>
      <c r="F96" s="63">
        <f>SUM(F97)</f>
        <v>658.75</v>
      </c>
      <c r="G96" s="62">
        <v>30000</v>
      </c>
      <c r="H96" s="63">
        <f>SUM(H97)</f>
        <v>8479.5300000000007</v>
      </c>
      <c r="I96" s="88">
        <f t="shared" si="29"/>
        <v>1287.2151802656549</v>
      </c>
      <c r="J96" s="108">
        <f t="shared" ref="J96" si="36">SUM(H96/G96*100)</f>
        <v>28.265100000000004</v>
      </c>
    </row>
    <row r="97" spans="1:10">
      <c r="A97" s="8"/>
      <c r="B97" s="8"/>
      <c r="C97" s="5">
        <v>412</v>
      </c>
      <c r="D97" s="5"/>
      <c r="E97" s="5" t="s">
        <v>177</v>
      </c>
      <c r="F97" s="62">
        <f>SUM(F98:F99)</f>
        <v>658.75</v>
      </c>
      <c r="G97" s="62"/>
      <c r="H97" s="62">
        <f>SUM(H98:H99)</f>
        <v>8479.5300000000007</v>
      </c>
      <c r="I97" s="88">
        <f t="shared" si="29"/>
        <v>1287.2151802656549</v>
      </c>
      <c r="J97" s="88"/>
    </row>
    <row r="98" spans="1:10">
      <c r="A98" s="8"/>
      <c r="B98" s="8"/>
      <c r="C98" s="5"/>
      <c r="D98" s="5">
        <v>4123</v>
      </c>
      <c r="E98" s="5" t="s">
        <v>272</v>
      </c>
      <c r="F98" s="88">
        <v>658.75</v>
      </c>
      <c r="G98" s="62"/>
      <c r="H98" s="88">
        <v>0</v>
      </c>
      <c r="I98" s="88">
        <f t="shared" si="29"/>
        <v>0</v>
      </c>
      <c r="J98" s="88"/>
    </row>
    <row r="99" spans="1:10">
      <c r="A99" s="8"/>
      <c r="B99" s="8"/>
      <c r="C99" s="5"/>
      <c r="D99" s="5">
        <v>4124</v>
      </c>
      <c r="E99" s="5" t="s">
        <v>315</v>
      </c>
      <c r="F99" s="88">
        <v>0</v>
      </c>
      <c r="G99" s="62"/>
      <c r="H99" s="88">
        <v>8479.5300000000007</v>
      </c>
      <c r="I99" s="88">
        <v>0</v>
      </c>
      <c r="J99" s="88"/>
    </row>
    <row r="100" spans="1:10" s="25" customFormat="1" ht="25.5">
      <c r="A100" s="4"/>
      <c r="B100" s="4">
        <v>42</v>
      </c>
      <c r="C100" s="18"/>
      <c r="D100" s="18"/>
      <c r="E100" s="58" t="s">
        <v>134</v>
      </c>
      <c r="F100" s="63">
        <f>SUM(F101,F105)</f>
        <v>42.3</v>
      </c>
      <c r="G100" s="62">
        <v>10609.82</v>
      </c>
      <c r="H100" s="63">
        <f>SUM(H101,H105)</f>
        <v>1652.38</v>
      </c>
      <c r="I100" s="108">
        <f t="shared" ref="I100" si="37">SUM(H100/F100*100)</f>
        <v>3906.3356973995278</v>
      </c>
      <c r="J100" s="108">
        <f t="shared" ref="J100" si="38">SUM(H100/G100*100)</f>
        <v>15.574062519439538</v>
      </c>
    </row>
    <row r="101" spans="1:10">
      <c r="A101" s="8"/>
      <c r="B101" s="8"/>
      <c r="C101" s="5">
        <v>422</v>
      </c>
      <c r="D101" s="5"/>
      <c r="E101" s="57" t="s">
        <v>135</v>
      </c>
      <c r="F101" s="62">
        <f>SUM(F102:F104)</f>
        <v>0</v>
      </c>
      <c r="G101" s="62"/>
      <c r="H101" s="62">
        <f>SUM(H102:H104)</f>
        <v>1373.9</v>
      </c>
      <c r="I101" s="88">
        <v>0</v>
      </c>
      <c r="J101" s="88"/>
    </row>
    <row r="102" spans="1:10">
      <c r="A102" s="8"/>
      <c r="B102" s="8"/>
      <c r="C102" s="5"/>
      <c r="D102" s="5">
        <v>4221</v>
      </c>
      <c r="E102" s="57" t="s">
        <v>136</v>
      </c>
      <c r="F102" s="88">
        <v>0</v>
      </c>
      <c r="G102" s="62"/>
      <c r="H102" s="88">
        <v>850</v>
      </c>
      <c r="I102" s="88">
        <v>0</v>
      </c>
      <c r="J102" s="88"/>
    </row>
    <row r="103" spans="1:10">
      <c r="A103" s="8"/>
      <c r="B103" s="8"/>
      <c r="C103" s="5"/>
      <c r="D103" s="5">
        <v>4223</v>
      </c>
      <c r="E103" s="57" t="s">
        <v>178</v>
      </c>
      <c r="F103" s="88">
        <v>0</v>
      </c>
      <c r="G103" s="62"/>
      <c r="H103" s="88">
        <v>0</v>
      </c>
      <c r="I103" s="88">
        <v>0</v>
      </c>
      <c r="J103" s="88"/>
    </row>
    <row r="104" spans="1:10">
      <c r="A104" s="8"/>
      <c r="B104" s="8"/>
      <c r="C104" s="5"/>
      <c r="D104" s="5">
        <v>4227</v>
      </c>
      <c r="E104" s="57" t="s">
        <v>137</v>
      </c>
      <c r="F104" s="88">
        <v>0</v>
      </c>
      <c r="G104" s="62"/>
      <c r="H104" s="88">
        <v>523.9</v>
      </c>
      <c r="I104" s="88">
        <v>0</v>
      </c>
      <c r="J104" s="88"/>
    </row>
    <row r="105" spans="1:10">
      <c r="A105" s="8"/>
      <c r="B105" s="8"/>
      <c r="C105" s="5">
        <v>424</v>
      </c>
      <c r="D105" s="5"/>
      <c r="E105" s="57" t="s">
        <v>138</v>
      </c>
      <c r="F105" s="62">
        <f>SUM(F106)</f>
        <v>42.3</v>
      </c>
      <c r="G105" s="62"/>
      <c r="H105" s="62">
        <f>SUM(H106)</f>
        <v>278.48</v>
      </c>
      <c r="I105" s="88">
        <f t="shared" si="29"/>
        <v>658.34515366430276</v>
      </c>
      <c r="J105" s="88"/>
    </row>
    <row r="106" spans="1:10">
      <c r="A106" s="8"/>
      <c r="B106" s="8"/>
      <c r="C106" s="5"/>
      <c r="D106" s="66">
        <v>4241</v>
      </c>
      <c r="E106" s="57" t="s">
        <v>139</v>
      </c>
      <c r="F106" s="88">
        <v>42.3</v>
      </c>
      <c r="G106" s="62"/>
      <c r="H106" s="88">
        <v>278.48</v>
      </c>
      <c r="I106" s="88">
        <f t="shared" si="29"/>
        <v>658.34515366430276</v>
      </c>
      <c r="J106" s="88"/>
    </row>
    <row r="107" spans="1:10" s="25" customFormat="1" ht="25.5">
      <c r="A107" s="4"/>
      <c r="B107" s="4">
        <v>45</v>
      </c>
      <c r="C107" s="18"/>
      <c r="D107" s="18"/>
      <c r="E107" s="58" t="s">
        <v>269</v>
      </c>
      <c r="F107" s="63">
        <f>SUM(F108,F115)</f>
        <v>0</v>
      </c>
      <c r="G107" s="63">
        <v>0</v>
      </c>
      <c r="H107" s="63">
        <f>SUM(H108,H115)</f>
        <v>0</v>
      </c>
      <c r="I107" s="108">
        <v>0</v>
      </c>
      <c r="J107" s="108">
        <v>0</v>
      </c>
    </row>
    <row r="108" spans="1:10">
      <c r="A108" s="8"/>
      <c r="B108" s="8"/>
      <c r="C108" s="5">
        <v>451</v>
      </c>
      <c r="D108" s="5"/>
      <c r="E108" s="57" t="s">
        <v>270</v>
      </c>
      <c r="F108" s="62">
        <f>SUM(F109)</f>
        <v>0</v>
      </c>
      <c r="G108" s="62"/>
      <c r="H108" s="62">
        <f>SUM(H109)</f>
        <v>0</v>
      </c>
      <c r="I108" s="88">
        <v>0</v>
      </c>
      <c r="J108" s="88"/>
    </row>
    <row r="109" spans="1:10">
      <c r="A109" s="8"/>
      <c r="B109" s="8"/>
      <c r="C109" s="5"/>
      <c r="D109" s="5">
        <v>4511</v>
      </c>
      <c r="E109" s="57" t="s">
        <v>270</v>
      </c>
      <c r="F109" s="88">
        <v>0</v>
      </c>
      <c r="G109" s="62"/>
      <c r="H109" s="88">
        <v>0</v>
      </c>
      <c r="I109" s="88">
        <v>0</v>
      </c>
      <c r="J109" s="88"/>
    </row>
    <row r="110" spans="1:10" s="25" customFormat="1">
      <c r="A110" s="18">
        <v>9</v>
      </c>
      <c r="B110" s="18"/>
      <c r="C110" s="18"/>
      <c r="D110" s="18"/>
      <c r="E110" s="4" t="s">
        <v>267</v>
      </c>
      <c r="F110" s="63">
        <f t="shared" ref="F110:H110" si="39">SUM(F111,F113)</f>
        <v>0</v>
      </c>
      <c r="G110" s="63">
        <f t="shared" si="39"/>
        <v>68185.3</v>
      </c>
      <c r="H110" s="63">
        <f t="shared" si="39"/>
        <v>68185.3</v>
      </c>
      <c r="I110" s="108">
        <v>0</v>
      </c>
      <c r="J110" s="108">
        <f>SUM(H110/G110*100)</f>
        <v>100</v>
      </c>
    </row>
    <row r="111" spans="1:10" s="25" customFormat="1">
      <c r="A111" s="18"/>
      <c r="B111" s="18">
        <v>92</v>
      </c>
      <c r="C111" s="18"/>
      <c r="D111" s="18"/>
      <c r="E111" s="55" t="s">
        <v>268</v>
      </c>
      <c r="F111" s="63">
        <f t="shared" ref="F111:H111" si="40">SUM(F112)</f>
        <v>0</v>
      </c>
      <c r="G111" s="62">
        <v>68185.3</v>
      </c>
      <c r="H111" s="63">
        <f t="shared" si="40"/>
        <v>68185.3</v>
      </c>
      <c r="I111" s="108">
        <v>0</v>
      </c>
      <c r="J111" s="108">
        <f>SUM(H111/G111*100)</f>
        <v>100</v>
      </c>
    </row>
    <row r="112" spans="1:10" s="25" customFormat="1">
      <c r="A112" s="18"/>
      <c r="B112" s="18"/>
      <c r="C112" s="5">
        <v>922</v>
      </c>
      <c r="D112" s="18"/>
      <c r="E112" s="56" t="s">
        <v>280</v>
      </c>
      <c r="F112" s="88">
        <v>0</v>
      </c>
      <c r="G112" s="63"/>
      <c r="H112" s="88">
        <v>68185.3</v>
      </c>
      <c r="I112" s="88">
        <v>0</v>
      </c>
      <c r="J112" s="108"/>
    </row>
    <row r="114" spans="1:9" ht="15" customHeight="1">
      <c r="A114" s="91" t="s">
        <v>273</v>
      </c>
      <c r="F114" s="78"/>
      <c r="H114" s="149" t="s">
        <v>235</v>
      </c>
      <c r="I114" s="149"/>
    </row>
    <row r="115" spans="1:9">
      <c r="A115" s="90" t="s">
        <v>237</v>
      </c>
      <c r="H115" s="92" t="s">
        <v>236</v>
      </c>
    </row>
    <row r="116" spans="1:9" ht="15" customHeight="1">
      <c r="A116" s="127" t="s">
        <v>325</v>
      </c>
    </row>
  </sheetData>
  <mergeCells count="8">
    <mergeCell ref="A2:J2"/>
    <mergeCell ref="A4:J4"/>
    <mergeCell ref="A6:J6"/>
    <mergeCell ref="H114:I114"/>
    <mergeCell ref="A8:E8"/>
    <mergeCell ref="A9:E9"/>
    <mergeCell ref="A46:E46"/>
    <mergeCell ref="A47:E47"/>
  </mergeCells>
  <pageMargins left="0.7" right="0.7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6"/>
  <sheetViews>
    <sheetView workbookViewId="0"/>
  </sheetViews>
  <sheetFormatPr defaultRowHeight="15"/>
  <cols>
    <col min="1" max="1" width="37.7109375" customWidth="1"/>
    <col min="2" max="2" width="25.28515625" style="87" customWidth="1"/>
    <col min="3" max="4" width="25.28515625" style="101" customWidth="1"/>
    <col min="5" max="6" width="15.7109375" style="132" customWidth="1"/>
  </cols>
  <sheetData>
    <row r="1" spans="1:6" ht="18">
      <c r="A1" s="14"/>
      <c r="B1" s="80"/>
      <c r="C1" s="98"/>
      <c r="D1" s="109"/>
      <c r="E1" s="128"/>
      <c r="F1" s="128"/>
    </row>
    <row r="2" spans="1:6" ht="15.75" customHeight="1">
      <c r="A2" s="160" t="s">
        <v>34</v>
      </c>
      <c r="B2" s="160"/>
      <c r="C2" s="160"/>
      <c r="D2" s="160"/>
      <c r="E2" s="160"/>
      <c r="F2" s="160"/>
    </row>
    <row r="3" spans="1:6" ht="18">
      <c r="A3" s="14"/>
      <c r="B3" s="80"/>
      <c r="C3" s="98"/>
      <c r="D3" s="109"/>
      <c r="E3" s="128"/>
      <c r="F3" s="128"/>
    </row>
    <row r="4" spans="1:6" ht="26.25">
      <c r="A4" s="28" t="s">
        <v>8</v>
      </c>
      <c r="B4" s="81" t="s">
        <v>258</v>
      </c>
      <c r="C4" s="99" t="s">
        <v>274</v>
      </c>
      <c r="D4" s="99" t="s">
        <v>275</v>
      </c>
      <c r="E4" s="129" t="s">
        <v>17</v>
      </c>
      <c r="F4" s="129" t="s">
        <v>44</v>
      </c>
    </row>
    <row r="5" spans="1:6">
      <c r="A5" s="28">
        <v>1</v>
      </c>
      <c r="B5" s="81">
        <v>2</v>
      </c>
      <c r="C5" s="99">
        <v>3</v>
      </c>
      <c r="D5" s="99">
        <v>4</v>
      </c>
      <c r="E5" s="129" t="s">
        <v>243</v>
      </c>
      <c r="F5" s="129" t="s">
        <v>244</v>
      </c>
    </row>
    <row r="6" spans="1:6">
      <c r="A6" s="4" t="s">
        <v>33</v>
      </c>
      <c r="B6" s="82">
        <f>SUM(B7,B10,B12,B17,B25,B27)</f>
        <v>442515.25</v>
      </c>
      <c r="C6" s="82">
        <f t="shared" ref="C6:D6" si="0">SUM(C7,C10,C12,C17,C25,C27)</f>
        <v>1026819.36</v>
      </c>
      <c r="D6" s="82">
        <f t="shared" si="0"/>
        <v>476334.85000000003</v>
      </c>
      <c r="E6" s="130">
        <f t="shared" ref="E6:E25" si="1">SUM(D6/B6*100)</f>
        <v>107.6425840691366</v>
      </c>
      <c r="F6" s="130">
        <f t="shared" ref="F6:F16" si="2">SUM(D6/C6*100)</f>
        <v>46.389352261531187</v>
      </c>
    </row>
    <row r="7" spans="1:6">
      <c r="A7" s="4" t="s">
        <v>31</v>
      </c>
      <c r="B7" s="85">
        <f>SUM(B8:B9)</f>
        <v>14016.5</v>
      </c>
      <c r="C7" s="85">
        <f t="shared" ref="C7:D7" si="3">SUM(C8:C9)</f>
        <v>26354.880000000001</v>
      </c>
      <c r="D7" s="85">
        <f t="shared" si="3"/>
        <v>12403.740000000002</v>
      </c>
      <c r="E7" s="130">
        <f t="shared" si="1"/>
        <v>88.493846538008796</v>
      </c>
      <c r="F7" s="130">
        <f t="shared" si="2"/>
        <v>47.064300805012202</v>
      </c>
    </row>
    <row r="8" spans="1:6">
      <c r="A8" s="59" t="s">
        <v>180</v>
      </c>
      <c r="B8" s="62">
        <v>14016.5</v>
      </c>
      <c r="C8" s="62">
        <v>24693.25</v>
      </c>
      <c r="D8" s="62">
        <v>10742.11</v>
      </c>
      <c r="E8" s="131">
        <f t="shared" ref="E8" si="4">SUM(D8/B8*100)</f>
        <v>76.639032568758253</v>
      </c>
      <c r="F8" s="131">
        <f t="shared" ref="F8" si="5">SUM(D8/C8*100)</f>
        <v>43.502212142994544</v>
      </c>
    </row>
    <row r="9" spans="1:6" ht="25.5">
      <c r="A9" s="59" t="s">
        <v>282</v>
      </c>
      <c r="B9" s="62">
        <v>0</v>
      </c>
      <c r="C9" s="62">
        <v>1661.63</v>
      </c>
      <c r="D9" s="62">
        <v>1661.63</v>
      </c>
      <c r="E9" s="131">
        <v>0</v>
      </c>
      <c r="F9" s="131">
        <f t="shared" ref="F9" si="6">SUM(D9/C9*100)</f>
        <v>100</v>
      </c>
    </row>
    <row r="10" spans="1:6">
      <c r="A10" s="60" t="s">
        <v>29</v>
      </c>
      <c r="B10" s="63">
        <f t="shared" ref="B10:D10" si="7">SUM(B11)</f>
        <v>735.02</v>
      </c>
      <c r="C10" s="63">
        <f t="shared" si="7"/>
        <v>3087.61</v>
      </c>
      <c r="D10" s="63">
        <f t="shared" si="7"/>
        <v>0</v>
      </c>
      <c r="E10" s="130">
        <f t="shared" si="1"/>
        <v>0</v>
      </c>
      <c r="F10" s="130">
        <f t="shared" si="2"/>
        <v>0</v>
      </c>
    </row>
    <row r="11" spans="1:6">
      <c r="A11" s="10" t="s">
        <v>283</v>
      </c>
      <c r="B11" s="62">
        <v>735.02</v>
      </c>
      <c r="C11" s="62">
        <v>3087.61</v>
      </c>
      <c r="D11" s="62">
        <v>0</v>
      </c>
      <c r="E11" s="131">
        <f t="shared" ref="E11" si="8">SUM(D11/B11*100)</f>
        <v>0</v>
      </c>
      <c r="F11" s="131">
        <f t="shared" si="2"/>
        <v>0</v>
      </c>
    </row>
    <row r="12" spans="1:6">
      <c r="A12" s="61" t="s">
        <v>181</v>
      </c>
      <c r="B12" s="64">
        <f t="shared" ref="B12" si="9">SUM(B13:B16)</f>
        <v>45348.53</v>
      </c>
      <c r="C12" s="64">
        <f t="shared" ref="C12:D12" si="10">SUM(C13:C16)</f>
        <v>118684.42000000001</v>
      </c>
      <c r="D12" s="64">
        <f t="shared" si="10"/>
        <v>55910.17</v>
      </c>
      <c r="E12" s="130">
        <f t="shared" si="1"/>
        <v>123.28992803074321</v>
      </c>
      <c r="F12" s="130">
        <f t="shared" si="2"/>
        <v>47.108264083862053</v>
      </c>
    </row>
    <row r="13" spans="1:6" ht="25.5">
      <c r="A13" s="10" t="s">
        <v>284</v>
      </c>
      <c r="B13" s="65">
        <v>12806.06</v>
      </c>
      <c r="C13" s="65">
        <v>30334.82</v>
      </c>
      <c r="D13" s="65">
        <v>20885.79</v>
      </c>
      <c r="E13" s="131">
        <f t="shared" ref="E13:E14" si="11">SUM(D13/B13*100)</f>
        <v>163.09302002333271</v>
      </c>
      <c r="F13" s="131">
        <f t="shared" si="2"/>
        <v>68.850878297613107</v>
      </c>
    </row>
    <row r="14" spans="1:6" ht="25.5">
      <c r="A14" s="10" t="s">
        <v>182</v>
      </c>
      <c r="B14" s="65">
        <v>32542.47</v>
      </c>
      <c r="C14" s="65">
        <v>54822.559999999998</v>
      </c>
      <c r="D14" s="65">
        <v>22935.47</v>
      </c>
      <c r="E14" s="131">
        <f t="shared" si="11"/>
        <v>70.478577686328052</v>
      </c>
      <c r="F14" s="131">
        <f t="shared" si="2"/>
        <v>41.835824521875672</v>
      </c>
    </row>
    <row r="15" spans="1:6" ht="25.5">
      <c r="A15" s="10" t="s">
        <v>231</v>
      </c>
      <c r="B15" s="65">
        <v>0</v>
      </c>
      <c r="C15" s="65">
        <v>850</v>
      </c>
      <c r="D15" s="65">
        <v>850</v>
      </c>
      <c r="E15" s="131">
        <v>0</v>
      </c>
      <c r="F15" s="131">
        <f t="shared" si="2"/>
        <v>100</v>
      </c>
    </row>
    <row r="16" spans="1:6" ht="25.5">
      <c r="A16" s="10" t="s">
        <v>183</v>
      </c>
      <c r="B16" s="65">
        <v>0</v>
      </c>
      <c r="C16" s="65">
        <v>32677.040000000001</v>
      </c>
      <c r="D16" s="65">
        <v>11238.91</v>
      </c>
      <c r="E16" s="131">
        <v>0</v>
      </c>
      <c r="F16" s="131">
        <f t="shared" si="2"/>
        <v>34.393904711075422</v>
      </c>
    </row>
    <row r="17" spans="1:6">
      <c r="A17" s="53" t="s">
        <v>184</v>
      </c>
      <c r="B17" s="64">
        <f>SUM(B18:B24)</f>
        <v>380931.7</v>
      </c>
      <c r="C17" s="64">
        <f t="shared" ref="C17:D17" si="12">SUM(C18:C24)</f>
        <v>876292.45</v>
      </c>
      <c r="D17" s="64">
        <f t="shared" si="12"/>
        <v>406416.49</v>
      </c>
      <c r="E17" s="130">
        <f t="shared" si="1"/>
        <v>106.69012056492015</v>
      </c>
      <c r="F17" s="130">
        <f>SUM(D17/C17*100)</f>
        <v>46.379092961487913</v>
      </c>
    </row>
    <row r="18" spans="1:6" ht="38.25">
      <c r="A18" s="59" t="s">
        <v>285</v>
      </c>
      <c r="B18" s="84">
        <v>405</v>
      </c>
      <c r="C18" s="65">
        <v>405</v>
      </c>
      <c r="D18" s="84">
        <v>400.5</v>
      </c>
      <c r="E18" s="131">
        <f t="shared" ref="E18:E23" si="13">SUM(D18/B18*100)</f>
        <v>98.888888888888886</v>
      </c>
      <c r="F18" s="131">
        <f t="shared" ref="F18:F23" si="14">SUM(D18/C18*100)</f>
        <v>98.888888888888886</v>
      </c>
    </row>
    <row r="19" spans="1:6" ht="25.5">
      <c r="A19" s="10" t="s">
        <v>286</v>
      </c>
      <c r="B19" s="83">
        <v>349.67</v>
      </c>
      <c r="C19" s="65">
        <v>975.32</v>
      </c>
      <c r="D19" s="83">
        <v>245</v>
      </c>
      <c r="E19" s="131">
        <f t="shared" si="13"/>
        <v>70.066062287299445</v>
      </c>
      <c r="F19" s="131">
        <f t="shared" si="14"/>
        <v>25.119960628306604</v>
      </c>
    </row>
    <row r="20" spans="1:6" ht="25.5">
      <c r="A20" s="59" t="s">
        <v>287</v>
      </c>
      <c r="B20" s="84">
        <v>377523.03</v>
      </c>
      <c r="C20" s="65">
        <v>871312.13</v>
      </c>
      <c r="D20" s="84">
        <v>403170.99</v>
      </c>
      <c r="E20" s="131">
        <f t="shared" si="13"/>
        <v>106.79374712583758</v>
      </c>
      <c r="F20" s="131">
        <f t="shared" si="14"/>
        <v>46.271706328706799</v>
      </c>
    </row>
    <row r="21" spans="1:6" ht="25.5">
      <c r="A21" s="59" t="s">
        <v>246</v>
      </c>
      <c r="B21" s="83">
        <v>0</v>
      </c>
      <c r="C21" s="65">
        <v>500</v>
      </c>
      <c r="D21" s="83">
        <v>0</v>
      </c>
      <c r="E21" s="131">
        <v>0</v>
      </c>
      <c r="F21" s="131">
        <f t="shared" si="14"/>
        <v>0</v>
      </c>
    </row>
    <row r="22" spans="1:6" ht="25.5">
      <c r="A22" s="59" t="s">
        <v>288</v>
      </c>
      <c r="B22" s="83">
        <v>0</v>
      </c>
      <c r="C22" s="65">
        <v>500</v>
      </c>
      <c r="D22" s="83">
        <v>0</v>
      </c>
      <c r="E22" s="131">
        <v>0</v>
      </c>
      <c r="F22" s="131">
        <f t="shared" si="14"/>
        <v>0</v>
      </c>
    </row>
    <row r="23" spans="1:6">
      <c r="A23" s="10" t="s">
        <v>289</v>
      </c>
      <c r="B23" s="83">
        <v>2654</v>
      </c>
      <c r="C23" s="83">
        <v>2600</v>
      </c>
      <c r="D23" s="83">
        <v>2600</v>
      </c>
      <c r="E23" s="131">
        <f t="shared" si="13"/>
        <v>97.965335342878674</v>
      </c>
      <c r="F23" s="131">
        <f t="shared" si="14"/>
        <v>100</v>
      </c>
    </row>
    <row r="24" spans="1:6" ht="25.5">
      <c r="A24" s="10" t="s">
        <v>290</v>
      </c>
      <c r="B24" s="83">
        <v>0</v>
      </c>
      <c r="C24" s="83">
        <v>0</v>
      </c>
      <c r="D24" s="83">
        <v>0</v>
      </c>
      <c r="E24" s="131">
        <v>0</v>
      </c>
      <c r="F24" s="131">
        <v>0</v>
      </c>
    </row>
    <row r="25" spans="1:6">
      <c r="A25" s="53" t="s">
        <v>185</v>
      </c>
      <c r="B25" s="64">
        <f t="shared" ref="B25:D27" si="15">SUM(B26)</f>
        <v>1483.5</v>
      </c>
      <c r="C25" s="64">
        <f t="shared" si="15"/>
        <v>2400</v>
      </c>
      <c r="D25" s="64">
        <f t="shared" si="15"/>
        <v>1538.5</v>
      </c>
      <c r="E25" s="130">
        <f t="shared" si="1"/>
        <v>103.70744860128076</v>
      </c>
      <c r="F25" s="130">
        <f>SUM(D25/C25*100)</f>
        <v>64.104166666666657</v>
      </c>
    </row>
    <row r="26" spans="1:6">
      <c r="A26" s="10" t="s">
        <v>291</v>
      </c>
      <c r="B26" s="65">
        <v>1483.5</v>
      </c>
      <c r="C26" s="65">
        <v>2400</v>
      </c>
      <c r="D26" s="65">
        <v>1538.5</v>
      </c>
      <c r="E26" s="131">
        <f t="shared" ref="E26" si="16">SUM(D26/B26*100)</f>
        <v>103.70744860128076</v>
      </c>
      <c r="F26" s="131">
        <f t="shared" ref="F26" si="17">SUM(D26/C26*100)</f>
        <v>64.104166666666657</v>
      </c>
    </row>
    <row r="27" spans="1:6">
      <c r="A27" s="53" t="s">
        <v>324</v>
      </c>
      <c r="B27" s="64">
        <f t="shared" si="15"/>
        <v>0</v>
      </c>
      <c r="C27" s="64">
        <f t="shared" si="15"/>
        <v>0</v>
      </c>
      <c r="D27" s="64">
        <f t="shared" si="15"/>
        <v>65.95</v>
      </c>
      <c r="E27" s="130">
        <v>0</v>
      </c>
      <c r="F27" s="130">
        <v>0</v>
      </c>
    </row>
    <row r="28" spans="1:6" ht="25.5">
      <c r="A28" s="10" t="s">
        <v>323</v>
      </c>
      <c r="B28" s="65">
        <v>0</v>
      </c>
      <c r="C28" s="65">
        <v>0</v>
      </c>
      <c r="D28" s="65">
        <v>65.95</v>
      </c>
      <c r="E28" s="131">
        <v>0</v>
      </c>
      <c r="F28" s="131">
        <v>0</v>
      </c>
    </row>
    <row r="29" spans="1:6">
      <c r="A29" s="23"/>
      <c r="B29" s="110"/>
      <c r="C29" s="100"/>
      <c r="D29" s="110"/>
      <c r="E29" s="131"/>
      <c r="F29" s="131"/>
    </row>
    <row r="30" spans="1:6" ht="15.75" customHeight="1">
      <c r="A30" s="4" t="s">
        <v>32</v>
      </c>
      <c r="B30" s="82">
        <f>SUM(B31,B34,B36,B41,B49,B51)</f>
        <v>497737.66</v>
      </c>
      <c r="C30" s="82">
        <f t="shared" ref="C30:D30" si="18">SUM(C31,C34,C36,C41,C49,C51)</f>
        <v>1026819.36</v>
      </c>
      <c r="D30" s="82">
        <f t="shared" si="18"/>
        <v>529729.61</v>
      </c>
      <c r="E30" s="130">
        <f t="shared" ref="E30:E49" si="19">SUM(D30/B30*100)</f>
        <v>106.42747225516349</v>
      </c>
      <c r="F30" s="130">
        <f t="shared" ref="F30:F40" si="20">SUM(D30/C30*100)</f>
        <v>51.589367189181154</v>
      </c>
    </row>
    <row r="31" spans="1:6" ht="15.75" customHeight="1">
      <c r="A31" s="60" t="s">
        <v>31</v>
      </c>
      <c r="B31" s="85">
        <f>SUM(B32:B33)</f>
        <v>15536.55</v>
      </c>
      <c r="C31" s="85">
        <f t="shared" ref="C31:D31" si="21">SUM(C32:C33)</f>
        <v>26354.880000000001</v>
      </c>
      <c r="D31" s="85">
        <f t="shared" si="21"/>
        <v>14067.18</v>
      </c>
      <c r="E31" s="130">
        <f t="shared" si="19"/>
        <v>90.542494955443786</v>
      </c>
      <c r="F31" s="130">
        <f t="shared" si="20"/>
        <v>53.375997158780464</v>
      </c>
    </row>
    <row r="32" spans="1:6">
      <c r="A32" s="59" t="s">
        <v>180</v>
      </c>
      <c r="B32" s="62">
        <v>15536.55</v>
      </c>
      <c r="C32" s="62">
        <v>24693.25</v>
      </c>
      <c r="D32" s="62">
        <v>12405.55</v>
      </c>
      <c r="E32" s="131">
        <f t="shared" ref="E32" si="22">SUM(D32/B32*100)</f>
        <v>79.847520846005054</v>
      </c>
      <c r="F32" s="131">
        <f t="shared" si="20"/>
        <v>50.238627965132167</v>
      </c>
    </row>
    <row r="33" spans="1:6" ht="25.5">
      <c r="A33" s="59" t="s">
        <v>282</v>
      </c>
      <c r="B33" s="62">
        <v>0</v>
      </c>
      <c r="C33" s="62">
        <v>1661.63</v>
      </c>
      <c r="D33" s="62">
        <v>1661.63</v>
      </c>
      <c r="E33" s="131">
        <v>0</v>
      </c>
      <c r="F33" s="131">
        <f t="shared" si="20"/>
        <v>100</v>
      </c>
    </row>
    <row r="34" spans="1:6">
      <c r="A34" s="60" t="s">
        <v>29</v>
      </c>
      <c r="B34" s="63">
        <f t="shared" ref="B34:D34" si="23">SUM(B35)</f>
        <v>235.02</v>
      </c>
      <c r="C34" s="63">
        <f>SUM(C35)</f>
        <v>3087.61</v>
      </c>
      <c r="D34" s="63">
        <f t="shared" si="23"/>
        <v>0</v>
      </c>
      <c r="E34" s="130">
        <f t="shared" si="19"/>
        <v>0</v>
      </c>
      <c r="F34" s="130">
        <f t="shared" si="20"/>
        <v>0</v>
      </c>
    </row>
    <row r="35" spans="1:6">
      <c r="A35" s="10" t="s">
        <v>283</v>
      </c>
      <c r="B35" s="62">
        <v>235.02</v>
      </c>
      <c r="C35" s="62">
        <v>3087.61</v>
      </c>
      <c r="D35" s="62">
        <v>0</v>
      </c>
      <c r="E35" s="131">
        <f t="shared" ref="E35" si="24">SUM(D35/B35*100)</f>
        <v>0</v>
      </c>
      <c r="F35" s="131">
        <f t="shared" si="20"/>
        <v>0</v>
      </c>
    </row>
    <row r="36" spans="1:6">
      <c r="A36" s="61" t="s">
        <v>181</v>
      </c>
      <c r="B36" s="64">
        <f t="shared" ref="B36" si="25">SUM(B37:B40)</f>
        <v>40321.160000000003</v>
      </c>
      <c r="C36" s="64">
        <f>SUM(C37:C40)</f>
        <v>118684.42000000001</v>
      </c>
      <c r="D36" s="64">
        <f t="shared" ref="D36" si="26">SUM(D37:D40)</f>
        <v>45707.08</v>
      </c>
      <c r="E36" s="130">
        <f t="shared" si="19"/>
        <v>113.35755221327956</v>
      </c>
      <c r="F36" s="130">
        <f t="shared" si="20"/>
        <v>38.511440676038184</v>
      </c>
    </row>
    <row r="37" spans="1:6" ht="25.5">
      <c r="A37" s="10" t="s">
        <v>284</v>
      </c>
      <c r="B37" s="65">
        <v>4885.9399999999996</v>
      </c>
      <c r="C37" s="65">
        <v>30334.82</v>
      </c>
      <c r="D37" s="65">
        <v>8258.7099999999991</v>
      </c>
      <c r="E37" s="131">
        <f t="shared" ref="E37:E38" si="27">SUM(D37/B37*100)</f>
        <v>169.03011498299202</v>
      </c>
      <c r="F37" s="131">
        <f t="shared" si="20"/>
        <v>27.225182150413286</v>
      </c>
    </row>
    <row r="38" spans="1:6" ht="25.5">
      <c r="A38" s="10" t="s">
        <v>182</v>
      </c>
      <c r="B38" s="65">
        <v>35435.22</v>
      </c>
      <c r="C38" s="65">
        <v>54822.559999999998</v>
      </c>
      <c r="D38" s="65">
        <v>25359.46</v>
      </c>
      <c r="E38" s="131">
        <f t="shared" si="27"/>
        <v>71.565690857852715</v>
      </c>
      <c r="F38" s="131">
        <f t="shared" si="20"/>
        <v>46.257343692085882</v>
      </c>
    </row>
    <row r="39" spans="1:6" ht="25.5">
      <c r="A39" s="10" t="s">
        <v>231</v>
      </c>
      <c r="B39" s="65">
        <v>0</v>
      </c>
      <c r="C39" s="65">
        <v>850</v>
      </c>
      <c r="D39" s="65">
        <v>850</v>
      </c>
      <c r="E39" s="131">
        <v>0</v>
      </c>
      <c r="F39" s="131">
        <f t="shared" si="20"/>
        <v>100</v>
      </c>
    </row>
    <row r="40" spans="1:6" ht="25.5">
      <c r="A40" s="10" t="s">
        <v>183</v>
      </c>
      <c r="B40" s="65">
        <v>0</v>
      </c>
      <c r="C40" s="65">
        <v>32677.040000000001</v>
      </c>
      <c r="D40" s="65">
        <v>11238.91</v>
      </c>
      <c r="E40" s="131">
        <v>0</v>
      </c>
      <c r="F40" s="131">
        <f t="shared" si="20"/>
        <v>34.393904711075422</v>
      </c>
    </row>
    <row r="41" spans="1:6">
      <c r="A41" s="53" t="s">
        <v>184</v>
      </c>
      <c r="B41" s="64">
        <f>SUM(B42:B48)</f>
        <v>440161.43</v>
      </c>
      <c r="C41" s="64">
        <f t="shared" ref="C41:D41" si="28">SUM(C42:C48)</f>
        <v>876292.45</v>
      </c>
      <c r="D41" s="64">
        <f t="shared" si="28"/>
        <v>468350.9</v>
      </c>
      <c r="E41" s="130">
        <f t="shared" si="19"/>
        <v>106.4043480593018</v>
      </c>
      <c r="F41" s="130">
        <f>SUM(D41/C41*100)</f>
        <v>53.446871532443311</v>
      </c>
    </row>
    <row r="42" spans="1:6" ht="38.25">
      <c r="A42" s="59" t="s">
        <v>285</v>
      </c>
      <c r="B42" s="84">
        <v>405</v>
      </c>
      <c r="C42" s="65">
        <v>405</v>
      </c>
      <c r="D42" s="84">
        <v>400.5</v>
      </c>
      <c r="E42" s="131">
        <f t="shared" ref="E42:E47" si="29">SUM(D42/B42*100)</f>
        <v>98.888888888888886</v>
      </c>
      <c r="F42" s="131">
        <f t="shared" ref="F42:F47" si="30">SUM(D42/C42*100)</f>
        <v>98.888888888888886</v>
      </c>
    </row>
    <row r="43" spans="1:6" ht="25.5">
      <c r="A43" s="10" t="s">
        <v>286</v>
      </c>
      <c r="B43" s="83">
        <v>104.67</v>
      </c>
      <c r="C43" s="65">
        <v>975.32</v>
      </c>
      <c r="D43" s="83">
        <v>0</v>
      </c>
      <c r="E43" s="131">
        <f t="shared" si="29"/>
        <v>0</v>
      </c>
      <c r="F43" s="131">
        <f t="shared" si="30"/>
        <v>0</v>
      </c>
    </row>
    <row r="44" spans="1:6" ht="25.5">
      <c r="A44" s="59" t="s">
        <v>287</v>
      </c>
      <c r="B44" s="84">
        <v>436997.76</v>
      </c>
      <c r="C44" s="65">
        <v>871312.13</v>
      </c>
      <c r="D44" s="84">
        <v>464350.4</v>
      </c>
      <c r="E44" s="131">
        <f t="shared" si="29"/>
        <v>106.25921743855162</v>
      </c>
      <c r="F44" s="131">
        <f t="shared" si="30"/>
        <v>53.293232587040883</v>
      </c>
    </row>
    <row r="45" spans="1:6" ht="25.5">
      <c r="A45" s="59" t="s">
        <v>246</v>
      </c>
      <c r="B45" s="83">
        <v>0</v>
      </c>
      <c r="C45" s="65">
        <v>500</v>
      </c>
      <c r="D45" s="83">
        <v>500</v>
      </c>
      <c r="E45" s="131">
        <v>0</v>
      </c>
      <c r="F45" s="131">
        <f t="shared" si="30"/>
        <v>100</v>
      </c>
    </row>
    <row r="46" spans="1:6" ht="25.5">
      <c r="A46" s="59" t="s">
        <v>288</v>
      </c>
      <c r="B46" s="83">
        <v>0</v>
      </c>
      <c r="C46" s="65">
        <v>500</v>
      </c>
      <c r="D46" s="83">
        <v>500</v>
      </c>
      <c r="E46" s="131">
        <v>0</v>
      </c>
      <c r="F46" s="131">
        <f t="shared" si="30"/>
        <v>100</v>
      </c>
    </row>
    <row r="47" spans="1:6">
      <c r="A47" s="10" t="s">
        <v>289</v>
      </c>
      <c r="B47" s="83">
        <v>2654</v>
      </c>
      <c r="C47" s="83">
        <v>2600</v>
      </c>
      <c r="D47" s="83">
        <v>2600</v>
      </c>
      <c r="E47" s="131">
        <f t="shared" si="29"/>
        <v>97.965335342878674</v>
      </c>
      <c r="F47" s="131">
        <f t="shared" si="30"/>
        <v>100</v>
      </c>
    </row>
    <row r="48" spans="1:6" ht="25.5">
      <c r="A48" s="10" t="s">
        <v>290</v>
      </c>
      <c r="B48" s="83">
        <v>0</v>
      </c>
      <c r="C48" s="84">
        <v>0</v>
      </c>
      <c r="D48" s="83">
        <v>0</v>
      </c>
      <c r="E48" s="131">
        <v>0</v>
      </c>
      <c r="F48" s="131">
        <v>0</v>
      </c>
    </row>
    <row r="49" spans="1:6">
      <c r="A49" s="53" t="s">
        <v>185</v>
      </c>
      <c r="B49" s="64">
        <f t="shared" ref="B49:D49" si="31">SUM(B50)</f>
        <v>1483.5</v>
      </c>
      <c r="C49" s="64">
        <f>SUM(C50)</f>
        <v>2400</v>
      </c>
      <c r="D49" s="64">
        <f t="shared" si="31"/>
        <v>1538.5</v>
      </c>
      <c r="E49" s="130">
        <f t="shared" si="19"/>
        <v>103.70744860128076</v>
      </c>
      <c r="F49" s="130">
        <f>SUM(D49/C49*100)</f>
        <v>64.104166666666657</v>
      </c>
    </row>
    <row r="50" spans="1:6">
      <c r="A50" s="10" t="s">
        <v>291</v>
      </c>
      <c r="B50" s="65">
        <v>1483.5</v>
      </c>
      <c r="C50" s="65">
        <v>2400</v>
      </c>
      <c r="D50" s="65">
        <v>1538.5</v>
      </c>
      <c r="E50" s="131">
        <f t="shared" ref="E50" si="32">SUM(D50/B50*100)</f>
        <v>103.70744860128076</v>
      </c>
      <c r="F50" s="131">
        <f t="shared" ref="F50" si="33">SUM(D50/C50*100)</f>
        <v>64.104166666666657</v>
      </c>
    </row>
    <row r="51" spans="1:6">
      <c r="A51" s="53" t="s">
        <v>324</v>
      </c>
      <c r="B51" s="64">
        <f t="shared" ref="B51:D51" si="34">SUM(B52)</f>
        <v>0</v>
      </c>
      <c r="C51" s="64">
        <f t="shared" si="34"/>
        <v>0</v>
      </c>
      <c r="D51" s="64">
        <f t="shared" si="34"/>
        <v>65.95</v>
      </c>
      <c r="E51" s="130">
        <v>0</v>
      </c>
      <c r="F51" s="130">
        <v>0</v>
      </c>
    </row>
    <row r="52" spans="1:6" ht="25.5">
      <c r="A52" s="10" t="s">
        <v>323</v>
      </c>
      <c r="B52" s="65">
        <v>0</v>
      </c>
      <c r="C52" s="65">
        <v>0</v>
      </c>
      <c r="D52" s="65">
        <v>65.95</v>
      </c>
      <c r="E52" s="131">
        <v>0</v>
      </c>
      <c r="F52" s="131">
        <v>0</v>
      </c>
    </row>
    <row r="54" spans="1:6" ht="15" customHeight="1">
      <c r="A54" s="91" t="s">
        <v>273</v>
      </c>
      <c r="D54" s="164" t="s">
        <v>235</v>
      </c>
      <c r="E54" s="164"/>
    </row>
    <row r="55" spans="1:6">
      <c r="A55" s="90" t="s">
        <v>238</v>
      </c>
      <c r="B55" s="86"/>
      <c r="D55" s="97" t="s">
        <v>236</v>
      </c>
    </row>
    <row r="56" spans="1:6" ht="15" customHeight="1">
      <c r="A56" s="127" t="s">
        <v>325</v>
      </c>
    </row>
  </sheetData>
  <mergeCells count="2">
    <mergeCell ref="A2:F2"/>
    <mergeCell ref="D54:E54"/>
  </mergeCells>
  <pageMargins left="0.70866141732283472" right="0.70866141732283472" top="0.55118110236220474" bottom="0.55118110236220474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3"/>
  <sheetViews>
    <sheetView workbookViewId="0"/>
  </sheetViews>
  <sheetFormatPr defaultRowHeight="15"/>
  <cols>
    <col min="1" max="1" width="37.7109375" customWidth="1"/>
    <col min="2" max="4" width="25.28515625" customWidth="1"/>
    <col min="5" max="6" width="15.7109375" customWidth="1"/>
  </cols>
  <sheetData>
    <row r="1" spans="1:6" ht="18">
      <c r="A1" s="14"/>
      <c r="B1" s="14"/>
      <c r="C1" s="14"/>
      <c r="D1" s="3"/>
      <c r="E1" s="3"/>
      <c r="F1" s="3"/>
    </row>
    <row r="2" spans="1:6" ht="15.75" customHeight="1">
      <c r="A2" s="160" t="s">
        <v>43</v>
      </c>
      <c r="B2" s="160"/>
      <c r="C2" s="160"/>
      <c r="D2" s="160"/>
      <c r="E2" s="160"/>
      <c r="F2" s="160"/>
    </row>
    <row r="3" spans="1:6" ht="18">
      <c r="A3" s="14"/>
      <c r="B3" s="14"/>
      <c r="C3" s="14"/>
      <c r="D3" s="3"/>
      <c r="E3" s="3"/>
      <c r="F3" s="3"/>
    </row>
    <row r="4" spans="1:6" ht="25.5">
      <c r="A4" s="28" t="s">
        <v>8</v>
      </c>
      <c r="B4" s="28" t="s">
        <v>266</v>
      </c>
      <c r="C4" s="28" t="s">
        <v>274</v>
      </c>
      <c r="D4" s="28" t="s">
        <v>276</v>
      </c>
      <c r="E4" s="28" t="s">
        <v>17</v>
      </c>
      <c r="F4" s="28" t="s">
        <v>44</v>
      </c>
    </row>
    <row r="5" spans="1:6">
      <c r="A5" s="28">
        <v>1</v>
      </c>
      <c r="B5" s="28">
        <v>2</v>
      </c>
      <c r="C5" s="28">
        <v>3</v>
      </c>
      <c r="D5" s="28">
        <v>4</v>
      </c>
      <c r="E5" s="28" t="s">
        <v>243</v>
      </c>
      <c r="F5" s="28" t="s">
        <v>244</v>
      </c>
    </row>
    <row r="6" spans="1:6" ht="15.75" customHeight="1">
      <c r="A6" s="61" t="s">
        <v>9</v>
      </c>
      <c r="B6" s="72">
        <v>497737.66</v>
      </c>
      <c r="C6" s="63">
        <v>1026819.36</v>
      </c>
      <c r="D6" s="108">
        <v>529729.61</v>
      </c>
      <c r="E6" s="108">
        <f>SUM(D6/B6*100)</f>
        <v>106.42747225516349</v>
      </c>
      <c r="F6" s="108">
        <f>SUM(D6/C6*100)</f>
        <v>51.589367189181154</v>
      </c>
    </row>
    <row r="7" spans="1:6" ht="15.75" customHeight="1">
      <c r="A7" s="61" t="s">
        <v>186</v>
      </c>
      <c r="B7" s="72">
        <v>497737.66</v>
      </c>
      <c r="C7" s="63">
        <v>1026819.36</v>
      </c>
      <c r="D7" s="108">
        <v>529729.61</v>
      </c>
      <c r="E7" s="108">
        <f>SUM(D7/B7*100)</f>
        <v>106.42747225516349</v>
      </c>
      <c r="F7" s="108">
        <f t="shared" ref="F7:F9" si="0">SUM(D7/C7*100)</f>
        <v>51.589367189181154</v>
      </c>
    </row>
    <row r="8" spans="1:6">
      <c r="A8" s="10" t="s">
        <v>187</v>
      </c>
      <c r="B8" s="71">
        <v>497737.66</v>
      </c>
      <c r="C8" s="62">
        <v>1026819.36</v>
      </c>
      <c r="D8" s="88">
        <v>529729.61</v>
      </c>
      <c r="E8" s="88">
        <f>SUM(D8/B8*100)</f>
        <v>106.42747225516349</v>
      </c>
      <c r="F8" s="88">
        <f t="shared" si="0"/>
        <v>51.589367189181154</v>
      </c>
    </row>
    <row r="9" spans="1:6">
      <c r="A9" s="9" t="s">
        <v>188</v>
      </c>
      <c r="B9" s="71">
        <v>497737.66</v>
      </c>
      <c r="C9" s="62">
        <v>1026819.36</v>
      </c>
      <c r="D9" s="88">
        <v>529729.61</v>
      </c>
      <c r="E9" s="88">
        <f>SUM(D9/B9*100)</f>
        <v>106.42747225516349</v>
      </c>
      <c r="F9" s="88">
        <f t="shared" si="0"/>
        <v>51.589367189181154</v>
      </c>
    </row>
    <row r="11" spans="1:6" ht="15" customHeight="1">
      <c r="A11" s="91" t="s">
        <v>273</v>
      </c>
      <c r="D11" s="149" t="s">
        <v>235</v>
      </c>
      <c r="E11" s="149"/>
    </row>
    <row r="12" spans="1:6">
      <c r="A12" s="90" t="s">
        <v>239</v>
      </c>
      <c r="D12" s="73" t="s">
        <v>236</v>
      </c>
    </row>
    <row r="13" spans="1:6" ht="15" customHeight="1">
      <c r="A13" s="127" t="s">
        <v>325</v>
      </c>
    </row>
  </sheetData>
  <mergeCells count="2">
    <mergeCell ref="A2:F2"/>
    <mergeCell ref="D11:E11"/>
  </mergeCells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8"/>
  <sheetViews>
    <sheetView workbookViewId="0"/>
  </sheetViews>
  <sheetFormatPr defaultRowHeight="15"/>
  <cols>
    <col min="1" max="1" width="7.42578125" bestFit="1" customWidth="1"/>
    <col min="2" max="2" width="8.42578125" bestFit="1" customWidth="1"/>
    <col min="3" max="3" width="8.42578125" customWidth="1"/>
    <col min="4" max="4" width="5.42578125" bestFit="1" customWidth="1"/>
    <col min="5" max="8" width="25.28515625" customWidth="1"/>
    <col min="9" max="10" width="15.7109375" customWidth="1"/>
  </cols>
  <sheetData>
    <row r="1" spans="1:10" ht="18" customHeight="1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>
      <c r="A2" s="160" t="s">
        <v>59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0" ht="15.75" customHeight="1">
      <c r="A3" s="160" t="s">
        <v>35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ht="18">
      <c r="A4" s="14"/>
      <c r="B4" s="14"/>
      <c r="C4" s="14"/>
      <c r="D4" s="14"/>
      <c r="E4" s="14"/>
      <c r="F4" s="14"/>
      <c r="G4" s="14"/>
      <c r="H4" s="3"/>
      <c r="I4" s="3"/>
      <c r="J4" s="3"/>
    </row>
    <row r="5" spans="1:10" ht="25.5" customHeight="1">
      <c r="A5" s="161" t="s">
        <v>8</v>
      </c>
      <c r="B5" s="162"/>
      <c r="C5" s="162"/>
      <c r="D5" s="162"/>
      <c r="E5" s="163"/>
      <c r="F5" s="30" t="s">
        <v>258</v>
      </c>
      <c r="G5" s="28" t="s">
        <v>274</v>
      </c>
      <c r="H5" s="30" t="s">
        <v>275</v>
      </c>
      <c r="I5" s="30" t="s">
        <v>17</v>
      </c>
      <c r="J5" s="30" t="s">
        <v>44</v>
      </c>
    </row>
    <row r="6" spans="1:10">
      <c r="A6" s="161">
        <v>1</v>
      </c>
      <c r="B6" s="162"/>
      <c r="C6" s="162"/>
      <c r="D6" s="162"/>
      <c r="E6" s="163"/>
      <c r="F6" s="30">
        <v>2</v>
      </c>
      <c r="G6" s="30">
        <v>3</v>
      </c>
      <c r="H6" s="30">
        <v>4</v>
      </c>
      <c r="I6" s="30" t="s">
        <v>243</v>
      </c>
      <c r="J6" s="30" t="s">
        <v>244</v>
      </c>
    </row>
    <row r="7" spans="1:10" ht="25.5">
      <c r="A7" s="4">
        <v>8</v>
      </c>
      <c r="B7" s="4"/>
      <c r="C7" s="4"/>
      <c r="D7" s="4"/>
      <c r="E7" s="4" t="s">
        <v>10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4"/>
      <c r="B8" s="8">
        <v>84</v>
      </c>
      <c r="C8" s="8"/>
      <c r="D8" s="8"/>
      <c r="E8" s="8" t="s">
        <v>15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</row>
    <row r="9" spans="1:10" ht="51">
      <c r="A9" s="5"/>
      <c r="B9" s="5"/>
      <c r="C9" s="5">
        <v>841</v>
      </c>
      <c r="D9" s="5"/>
      <c r="E9" s="22" t="s">
        <v>36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</row>
    <row r="10" spans="1:10" ht="25.5">
      <c r="A10" s="5"/>
      <c r="B10" s="5"/>
      <c r="C10" s="5"/>
      <c r="D10" s="5">
        <v>8413</v>
      </c>
      <c r="E10" s="22" t="s">
        <v>37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</row>
    <row r="11" spans="1:10" ht="25.5">
      <c r="A11" s="6">
        <v>5</v>
      </c>
      <c r="B11" s="7"/>
      <c r="C11" s="7"/>
      <c r="D11" s="7"/>
      <c r="E11" s="16" t="s">
        <v>11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</row>
    <row r="12" spans="1:10" ht="25.5">
      <c r="A12" s="8"/>
      <c r="B12" s="8">
        <v>54</v>
      </c>
      <c r="C12" s="8"/>
      <c r="D12" s="8"/>
      <c r="E12" s="17" t="s">
        <v>16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 ht="63.75">
      <c r="A13" s="8"/>
      <c r="B13" s="8"/>
      <c r="C13" s="8">
        <v>541</v>
      </c>
      <c r="D13" s="22"/>
      <c r="E13" s="22" t="s">
        <v>38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</row>
    <row r="14" spans="1:10" ht="38.25">
      <c r="A14" s="8"/>
      <c r="B14" s="8"/>
      <c r="C14" s="8"/>
      <c r="D14" s="22">
        <v>5413</v>
      </c>
      <c r="E14" s="22" t="s">
        <v>39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</row>
    <row r="16" spans="1:10" ht="15" customHeight="1">
      <c r="A16" s="91" t="s">
        <v>273</v>
      </c>
      <c r="H16" s="149" t="s">
        <v>235</v>
      </c>
      <c r="I16" s="149"/>
    </row>
    <row r="17" spans="1:8">
      <c r="A17" s="90" t="s">
        <v>240</v>
      </c>
      <c r="H17" s="73" t="s">
        <v>236</v>
      </c>
    </row>
    <row r="18" spans="1:8" ht="15" customHeight="1">
      <c r="A18" s="127" t="s">
        <v>325</v>
      </c>
    </row>
  </sheetData>
  <mergeCells count="5">
    <mergeCell ref="A5:E5"/>
    <mergeCell ref="A2:J2"/>
    <mergeCell ref="A3:J3"/>
    <mergeCell ref="A6:E6"/>
    <mergeCell ref="H16:I16"/>
  </mergeCells>
  <pageMargins left="0.7" right="0.7" top="0.75" bottom="0.75" header="0.3" footer="0.3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0"/>
  <sheetViews>
    <sheetView workbookViewId="0"/>
  </sheetViews>
  <sheetFormatPr defaultRowHeight="15"/>
  <cols>
    <col min="1" max="1" width="37.7109375" customWidth="1"/>
    <col min="2" max="4" width="25.28515625" customWidth="1"/>
    <col min="5" max="6" width="15.7109375" customWidth="1"/>
  </cols>
  <sheetData>
    <row r="1" spans="1:6" ht="18">
      <c r="A1" s="14"/>
      <c r="B1" s="14"/>
      <c r="C1" s="14"/>
      <c r="D1" s="3"/>
      <c r="E1" s="3"/>
      <c r="F1" s="3"/>
    </row>
    <row r="2" spans="1:6" ht="15.75" customHeight="1">
      <c r="A2" s="160" t="s">
        <v>40</v>
      </c>
      <c r="B2" s="160"/>
      <c r="C2" s="160"/>
      <c r="D2" s="160"/>
      <c r="E2" s="160"/>
      <c r="F2" s="160"/>
    </row>
    <row r="3" spans="1:6" ht="18">
      <c r="A3" s="14"/>
      <c r="B3" s="14"/>
      <c r="C3" s="14"/>
      <c r="D3" s="3"/>
      <c r="E3" s="3"/>
      <c r="F3" s="3"/>
    </row>
    <row r="4" spans="1:6" ht="25.5">
      <c r="A4" s="28" t="s">
        <v>8</v>
      </c>
      <c r="B4" s="28" t="s">
        <v>258</v>
      </c>
      <c r="C4" s="28" t="s">
        <v>274</v>
      </c>
      <c r="D4" s="28" t="s">
        <v>275</v>
      </c>
      <c r="E4" s="28" t="s">
        <v>17</v>
      </c>
      <c r="F4" s="28" t="s">
        <v>44</v>
      </c>
    </row>
    <row r="5" spans="1:6">
      <c r="A5" s="28">
        <v>1</v>
      </c>
      <c r="B5" s="28">
        <v>2</v>
      </c>
      <c r="C5" s="28">
        <v>3</v>
      </c>
      <c r="D5" s="28">
        <v>4</v>
      </c>
      <c r="E5" s="28" t="s">
        <v>243</v>
      </c>
      <c r="F5" s="28" t="s">
        <v>244</v>
      </c>
    </row>
    <row r="6" spans="1:6">
      <c r="A6" s="4" t="s">
        <v>41</v>
      </c>
      <c r="B6" s="49">
        <v>0</v>
      </c>
      <c r="C6" s="49">
        <v>0</v>
      </c>
      <c r="D6" s="49">
        <v>0</v>
      </c>
      <c r="E6" s="49">
        <v>0</v>
      </c>
      <c r="F6" s="49">
        <v>0</v>
      </c>
    </row>
    <row r="7" spans="1:6">
      <c r="A7" s="4" t="s">
        <v>31</v>
      </c>
      <c r="B7" s="49">
        <v>0</v>
      </c>
      <c r="C7" s="49">
        <v>0</v>
      </c>
      <c r="D7" s="49">
        <v>0</v>
      </c>
      <c r="E7" s="49">
        <v>0</v>
      </c>
      <c r="F7" s="49">
        <v>0</v>
      </c>
    </row>
    <row r="8" spans="1:6">
      <c r="A8" s="24" t="s">
        <v>30</v>
      </c>
      <c r="B8" s="49">
        <v>0</v>
      </c>
      <c r="C8" s="49">
        <v>0</v>
      </c>
      <c r="D8" s="49">
        <v>0</v>
      </c>
      <c r="E8" s="49">
        <v>0</v>
      </c>
      <c r="F8" s="49">
        <v>0</v>
      </c>
    </row>
    <row r="9" spans="1:6">
      <c r="A9" s="4" t="s">
        <v>29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</row>
    <row r="10" spans="1:6">
      <c r="A10" s="23" t="s">
        <v>28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</row>
    <row r="11" spans="1:6">
      <c r="A11" s="23"/>
      <c r="B11" s="49"/>
      <c r="C11" s="49"/>
      <c r="D11" s="50"/>
      <c r="E11" s="21"/>
      <c r="F11" s="21"/>
    </row>
    <row r="12" spans="1:6" ht="15.75" customHeight="1">
      <c r="A12" s="4" t="s">
        <v>42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</row>
    <row r="13" spans="1:6" ht="15.75" customHeight="1">
      <c r="A13" s="4" t="s">
        <v>31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</row>
    <row r="14" spans="1:6">
      <c r="A14" s="24" t="s">
        <v>30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</row>
    <row r="15" spans="1:6">
      <c r="A15" s="4" t="s">
        <v>29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</row>
    <row r="16" spans="1:6">
      <c r="A16" s="23" t="s">
        <v>28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</row>
    <row r="18" spans="1:5" ht="15" customHeight="1">
      <c r="A18" s="91" t="s">
        <v>273</v>
      </c>
      <c r="D18" s="149" t="s">
        <v>235</v>
      </c>
      <c r="E18" s="149"/>
    </row>
    <row r="19" spans="1:5">
      <c r="A19" s="90" t="s">
        <v>241</v>
      </c>
      <c r="D19" s="73" t="s">
        <v>236</v>
      </c>
    </row>
    <row r="20" spans="1:5" ht="15" customHeight="1">
      <c r="A20" s="127" t="s">
        <v>325</v>
      </c>
    </row>
  </sheetData>
  <mergeCells count="2">
    <mergeCell ref="A2:F2"/>
    <mergeCell ref="D18:E18"/>
  </mergeCells>
  <pageMargins left="0.7" right="0.7" top="0.75" bottom="0.75" header="0.3" footer="0.3"/>
  <pageSetup paperSize="9" scale="9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06"/>
  <sheetViews>
    <sheetView workbookViewId="0"/>
  </sheetViews>
  <sheetFormatPr defaultRowHeight="15"/>
  <cols>
    <col min="1" max="1" width="7.42578125" bestFit="1" customWidth="1"/>
    <col min="2" max="2" width="8.42578125" bestFit="1" customWidth="1"/>
    <col min="3" max="3" width="15.28515625" customWidth="1"/>
    <col min="4" max="4" width="39.42578125" style="69" customWidth="1"/>
    <col min="5" max="6" width="25.28515625" style="93" customWidth="1"/>
    <col min="7" max="7" width="15.7109375" customWidth="1"/>
  </cols>
  <sheetData>
    <row r="1" spans="1:12" ht="18">
      <c r="A1" s="2"/>
      <c r="B1" s="2"/>
      <c r="C1" s="2"/>
      <c r="D1" s="14"/>
      <c r="E1" s="94"/>
      <c r="F1" s="94"/>
      <c r="G1" s="3"/>
    </row>
    <row r="2" spans="1:12" ht="18" customHeight="1">
      <c r="A2" s="160" t="s">
        <v>12</v>
      </c>
      <c r="B2" s="178"/>
      <c r="C2" s="178"/>
      <c r="D2" s="178"/>
      <c r="E2" s="178"/>
      <c r="F2" s="178"/>
      <c r="G2" s="178"/>
    </row>
    <row r="3" spans="1:12" ht="18">
      <c r="A3" s="2"/>
      <c r="B3" s="2"/>
      <c r="C3" s="2"/>
      <c r="D3" s="14"/>
      <c r="E3" s="94"/>
      <c r="F3" s="94"/>
      <c r="G3" s="3"/>
    </row>
    <row r="4" spans="1:12" ht="15.75">
      <c r="A4" s="179" t="s">
        <v>60</v>
      </c>
      <c r="B4" s="179"/>
      <c r="C4" s="179"/>
      <c r="D4" s="179"/>
      <c r="E4" s="179"/>
      <c r="F4" s="179"/>
      <c r="G4" s="179"/>
    </row>
    <row r="5" spans="1:12" ht="18">
      <c r="A5" s="14"/>
      <c r="B5" s="14"/>
      <c r="C5" s="14"/>
      <c r="D5" s="14"/>
      <c r="E5" s="94"/>
      <c r="F5" s="94"/>
      <c r="G5" s="3"/>
    </row>
    <row r="6" spans="1:12" ht="25.5">
      <c r="A6" s="161" t="s">
        <v>8</v>
      </c>
      <c r="B6" s="162"/>
      <c r="C6" s="162"/>
      <c r="D6" s="163"/>
      <c r="E6" s="95" t="s">
        <v>274</v>
      </c>
      <c r="F6" s="95" t="s">
        <v>277</v>
      </c>
      <c r="G6" s="28" t="s">
        <v>44</v>
      </c>
    </row>
    <row r="7" spans="1:12" s="20" customFormat="1" ht="15.75" customHeight="1">
      <c r="A7" s="180">
        <v>1</v>
      </c>
      <c r="B7" s="181"/>
      <c r="C7" s="181"/>
      <c r="D7" s="182"/>
      <c r="E7" s="96">
        <v>2</v>
      </c>
      <c r="F7" s="96">
        <v>3</v>
      </c>
      <c r="G7" s="29" t="s">
        <v>245</v>
      </c>
    </row>
    <row r="8" spans="1:12" s="124" customFormat="1" ht="30" customHeight="1">
      <c r="A8" s="183">
        <v>19896</v>
      </c>
      <c r="B8" s="184"/>
      <c r="C8" s="185"/>
      <c r="D8" s="118" t="s">
        <v>140</v>
      </c>
      <c r="E8" s="75">
        <f>SUM(E9,E94,E144,E159,E164,E169,E195)</f>
        <v>1026819.3599999999</v>
      </c>
      <c r="F8" s="75">
        <f>SUM(F9,F94,F144,F159,F164,F169,F195)</f>
        <v>529729.61</v>
      </c>
      <c r="G8" s="120">
        <f>SUM(F8/E8*100)</f>
        <v>51.589367189181168</v>
      </c>
    </row>
    <row r="9" spans="1:12" s="125" customFormat="1" ht="30" customHeight="1">
      <c r="A9" s="171" t="s">
        <v>189</v>
      </c>
      <c r="B9" s="172"/>
      <c r="C9" s="173"/>
      <c r="D9" s="117" t="s">
        <v>190</v>
      </c>
      <c r="E9" s="76">
        <f>SUM(E10,E36,E49,E84)</f>
        <v>950424.34</v>
      </c>
      <c r="F9" s="76">
        <f>SUM(F10,F36,F49,F84)</f>
        <v>500554.05999999994</v>
      </c>
      <c r="G9" s="121">
        <f>SUM(F9/E9*100)</f>
        <v>52.666376368265148</v>
      </c>
    </row>
    <row r="10" spans="1:12" s="125" customFormat="1" ht="30" customHeight="1">
      <c r="A10" s="171" t="s">
        <v>191</v>
      </c>
      <c r="B10" s="172"/>
      <c r="C10" s="173"/>
      <c r="D10" s="117" t="s">
        <v>192</v>
      </c>
      <c r="E10" s="76">
        <f>SUM(E12,E31,E34)</f>
        <v>22618.43</v>
      </c>
      <c r="F10" s="76">
        <f>SUM(F12,F31,F34)</f>
        <v>10607.86</v>
      </c>
      <c r="G10" s="121">
        <f>SUM(F10/E10*100)</f>
        <v>46.899187963090277</v>
      </c>
      <c r="L10" s="125" t="s">
        <v>317</v>
      </c>
    </row>
    <row r="11" spans="1:12" s="125" customFormat="1" ht="30" customHeight="1">
      <c r="A11" s="165" t="s">
        <v>193</v>
      </c>
      <c r="B11" s="166"/>
      <c r="C11" s="167"/>
      <c r="D11" s="116" t="s">
        <v>194</v>
      </c>
      <c r="E11" s="76">
        <f>SUM(E12,E31)</f>
        <v>21781.8</v>
      </c>
      <c r="F11" s="76">
        <f>SUM(F12,F31)</f>
        <v>9771.2300000000014</v>
      </c>
      <c r="G11" s="126"/>
    </row>
    <row r="12" spans="1:12" s="125" customFormat="1" ht="30" customHeight="1">
      <c r="A12" s="113"/>
      <c r="B12" s="114">
        <v>32</v>
      </c>
      <c r="C12" s="115"/>
      <c r="D12" s="68" t="s">
        <v>141</v>
      </c>
      <c r="E12" s="75">
        <v>21581.8</v>
      </c>
      <c r="F12" s="121">
        <f>SUM(F13:F30)</f>
        <v>9771.2300000000014</v>
      </c>
      <c r="G12" s="121">
        <f>SUM(F12/E12*100)</f>
        <v>45.275324579043463</v>
      </c>
      <c r="K12" s="125" t="s">
        <v>316</v>
      </c>
    </row>
    <row r="13" spans="1:12" s="124" customFormat="1" ht="30" customHeight="1">
      <c r="A13" s="168">
        <v>3211</v>
      </c>
      <c r="B13" s="169"/>
      <c r="C13" s="170"/>
      <c r="D13" s="122" t="s">
        <v>142</v>
      </c>
      <c r="E13" s="75"/>
      <c r="F13" s="120">
        <v>226.06</v>
      </c>
      <c r="G13" s="123"/>
    </row>
    <row r="14" spans="1:12" s="124" customFormat="1" ht="30" customHeight="1">
      <c r="A14" s="168">
        <v>3213</v>
      </c>
      <c r="B14" s="169"/>
      <c r="C14" s="170"/>
      <c r="D14" s="122" t="s">
        <v>143</v>
      </c>
      <c r="E14" s="75"/>
      <c r="F14" s="120">
        <v>70</v>
      </c>
      <c r="G14" s="123"/>
    </row>
    <row r="15" spans="1:12" s="124" customFormat="1" ht="30" customHeight="1">
      <c r="A15" s="168">
        <v>3221</v>
      </c>
      <c r="B15" s="169"/>
      <c r="C15" s="170"/>
      <c r="D15" s="122" t="s">
        <v>144</v>
      </c>
      <c r="E15" s="75"/>
      <c r="F15" s="120">
        <v>2841.81</v>
      </c>
      <c r="G15" s="123"/>
    </row>
    <row r="16" spans="1:12" s="124" customFormat="1" ht="30" customHeight="1">
      <c r="A16" s="168">
        <v>3222</v>
      </c>
      <c r="B16" s="169"/>
      <c r="C16" s="170"/>
      <c r="D16" s="122" t="s">
        <v>145</v>
      </c>
      <c r="E16" s="75"/>
      <c r="F16" s="120">
        <v>0</v>
      </c>
      <c r="G16" s="123"/>
    </row>
    <row r="17" spans="1:7" s="124" customFormat="1" ht="30" customHeight="1">
      <c r="A17" s="168">
        <v>3224</v>
      </c>
      <c r="B17" s="169"/>
      <c r="C17" s="170"/>
      <c r="D17" s="122" t="s">
        <v>146</v>
      </c>
      <c r="E17" s="75"/>
      <c r="F17" s="120">
        <v>688.33</v>
      </c>
      <c r="G17" s="123"/>
    </row>
    <row r="18" spans="1:7" s="124" customFormat="1" ht="30" customHeight="1">
      <c r="A18" s="168">
        <v>3225</v>
      </c>
      <c r="B18" s="169"/>
      <c r="C18" s="170"/>
      <c r="D18" s="122" t="s">
        <v>147</v>
      </c>
      <c r="E18" s="75"/>
      <c r="F18" s="120">
        <v>196.28</v>
      </c>
      <c r="G18" s="123"/>
    </row>
    <row r="19" spans="1:7" s="124" customFormat="1" ht="30" customHeight="1">
      <c r="A19" s="168">
        <v>3227</v>
      </c>
      <c r="B19" s="169"/>
      <c r="C19" s="170"/>
      <c r="D19" s="122" t="s">
        <v>148</v>
      </c>
      <c r="E19" s="75"/>
      <c r="F19" s="120">
        <v>0</v>
      </c>
      <c r="G19" s="123"/>
    </row>
    <row r="20" spans="1:7" s="124" customFormat="1" ht="30" customHeight="1">
      <c r="A20" s="168">
        <v>3231</v>
      </c>
      <c r="B20" s="169"/>
      <c r="C20" s="170"/>
      <c r="D20" s="122" t="s">
        <v>149</v>
      </c>
      <c r="E20" s="75"/>
      <c r="F20" s="120">
        <v>394.05</v>
      </c>
      <c r="G20" s="123"/>
    </row>
    <row r="21" spans="1:7" s="124" customFormat="1" ht="30" customHeight="1">
      <c r="A21" s="168">
        <v>3232</v>
      </c>
      <c r="B21" s="169"/>
      <c r="C21" s="170"/>
      <c r="D21" s="122" t="s">
        <v>150</v>
      </c>
      <c r="E21" s="75"/>
      <c r="F21" s="120">
        <v>1780.91</v>
      </c>
      <c r="G21" s="123"/>
    </row>
    <row r="22" spans="1:7" s="124" customFormat="1" ht="30" customHeight="1">
      <c r="A22" s="174">
        <v>3234</v>
      </c>
      <c r="B22" s="174"/>
      <c r="C22" s="174"/>
      <c r="D22" s="122" t="s">
        <v>151</v>
      </c>
      <c r="E22" s="75"/>
      <c r="F22" s="120">
        <v>1770.08</v>
      </c>
      <c r="G22" s="123"/>
    </row>
    <row r="23" spans="1:7" s="124" customFormat="1" ht="30" customHeight="1">
      <c r="A23" s="174">
        <v>3235</v>
      </c>
      <c r="B23" s="174"/>
      <c r="C23" s="174"/>
      <c r="D23" s="122" t="s">
        <v>152</v>
      </c>
      <c r="E23" s="75"/>
      <c r="F23" s="120">
        <v>91.59</v>
      </c>
      <c r="G23" s="123"/>
    </row>
    <row r="24" spans="1:7" s="124" customFormat="1" ht="30" customHeight="1">
      <c r="A24" s="174">
        <v>3237</v>
      </c>
      <c r="B24" s="174"/>
      <c r="C24" s="174"/>
      <c r="D24" s="122" t="s">
        <v>153</v>
      </c>
      <c r="E24" s="75"/>
      <c r="F24" s="120">
        <v>0</v>
      </c>
      <c r="G24" s="123"/>
    </row>
    <row r="25" spans="1:7" s="124" customFormat="1" ht="30" customHeight="1">
      <c r="A25" s="174">
        <v>3238</v>
      </c>
      <c r="B25" s="174"/>
      <c r="C25" s="174"/>
      <c r="D25" s="122" t="s">
        <v>154</v>
      </c>
      <c r="E25" s="75"/>
      <c r="F25" s="120">
        <v>493.55</v>
      </c>
      <c r="G25" s="123"/>
    </row>
    <row r="26" spans="1:7" s="124" customFormat="1" ht="30" customHeight="1">
      <c r="A26" s="174">
        <v>3239</v>
      </c>
      <c r="B26" s="174"/>
      <c r="C26" s="174"/>
      <c r="D26" s="122" t="s">
        <v>155</v>
      </c>
      <c r="E26" s="75"/>
      <c r="F26" s="120">
        <v>604.27</v>
      </c>
      <c r="G26" s="123"/>
    </row>
    <row r="27" spans="1:7" s="124" customFormat="1" ht="30" customHeight="1">
      <c r="A27" s="174">
        <v>3293</v>
      </c>
      <c r="B27" s="174"/>
      <c r="C27" s="174"/>
      <c r="D27" s="122" t="s">
        <v>156</v>
      </c>
      <c r="E27" s="75"/>
      <c r="F27" s="120">
        <v>9.7899999999999991</v>
      </c>
      <c r="G27" s="123"/>
    </row>
    <row r="28" spans="1:7" s="124" customFormat="1" ht="30" customHeight="1">
      <c r="A28" s="174">
        <v>3294</v>
      </c>
      <c r="B28" s="174"/>
      <c r="C28" s="174"/>
      <c r="D28" s="122" t="s">
        <v>157</v>
      </c>
      <c r="E28" s="75"/>
      <c r="F28" s="120">
        <v>80</v>
      </c>
      <c r="G28" s="123"/>
    </row>
    <row r="29" spans="1:7" s="124" customFormat="1" ht="30" customHeight="1">
      <c r="A29" s="174">
        <v>3295</v>
      </c>
      <c r="B29" s="174"/>
      <c r="C29" s="174"/>
      <c r="D29" s="122" t="s">
        <v>158</v>
      </c>
      <c r="E29" s="75"/>
      <c r="F29" s="120">
        <v>0</v>
      </c>
      <c r="G29" s="123"/>
    </row>
    <row r="30" spans="1:7" s="124" customFormat="1" ht="30" customHeight="1">
      <c r="A30" s="174">
        <v>3299</v>
      </c>
      <c r="B30" s="174"/>
      <c r="C30" s="174"/>
      <c r="D30" s="122" t="s">
        <v>159</v>
      </c>
      <c r="E30" s="75"/>
      <c r="F30" s="120">
        <v>524.51</v>
      </c>
      <c r="G30" s="123"/>
    </row>
    <row r="31" spans="1:7" s="125" customFormat="1" ht="30" customHeight="1">
      <c r="A31" s="113"/>
      <c r="B31" s="114">
        <v>34</v>
      </c>
      <c r="C31" s="115"/>
      <c r="D31" s="68" t="s">
        <v>160</v>
      </c>
      <c r="E31" s="76">
        <v>200</v>
      </c>
      <c r="F31" s="121">
        <f>SUM(F32)</f>
        <v>0</v>
      </c>
      <c r="G31" s="121">
        <f>SUM(F31/E31*100)</f>
        <v>0</v>
      </c>
    </row>
    <row r="32" spans="1:7" s="124" customFormat="1" ht="30" customHeight="1">
      <c r="A32" s="174">
        <v>3431</v>
      </c>
      <c r="B32" s="174"/>
      <c r="C32" s="174"/>
      <c r="D32" s="122" t="s">
        <v>161</v>
      </c>
      <c r="E32" s="75"/>
      <c r="F32" s="120">
        <v>0</v>
      </c>
      <c r="G32" s="123"/>
    </row>
    <row r="33" spans="1:7" s="125" customFormat="1" ht="30" customHeight="1">
      <c r="A33" s="165" t="s">
        <v>292</v>
      </c>
      <c r="B33" s="166"/>
      <c r="C33" s="167"/>
      <c r="D33" s="116" t="s">
        <v>293</v>
      </c>
      <c r="E33" s="76">
        <f>SUM(E34)</f>
        <v>836.63</v>
      </c>
      <c r="F33" s="76">
        <f>SUM(F34)</f>
        <v>836.63</v>
      </c>
      <c r="G33" s="126"/>
    </row>
    <row r="34" spans="1:7" s="125" customFormat="1" ht="30" customHeight="1">
      <c r="A34" s="113"/>
      <c r="B34" s="114">
        <v>92</v>
      </c>
      <c r="C34" s="115"/>
      <c r="D34" s="68" t="s">
        <v>294</v>
      </c>
      <c r="E34" s="75">
        <v>836.63</v>
      </c>
      <c r="F34" s="121">
        <f>SUM(F35)</f>
        <v>836.63</v>
      </c>
      <c r="G34" s="121">
        <f>SUM(F34/E34*100)</f>
        <v>100</v>
      </c>
    </row>
    <row r="35" spans="1:7" s="124" customFormat="1" ht="30" customHeight="1">
      <c r="A35" s="168">
        <v>9222</v>
      </c>
      <c r="B35" s="169"/>
      <c r="C35" s="170"/>
      <c r="D35" s="122" t="s">
        <v>322</v>
      </c>
      <c r="E35" s="75"/>
      <c r="F35" s="120">
        <v>836.63</v>
      </c>
      <c r="G35" s="123"/>
    </row>
    <row r="36" spans="1:7" s="125" customFormat="1" ht="30" customHeight="1">
      <c r="A36" s="171" t="s">
        <v>195</v>
      </c>
      <c r="B36" s="172"/>
      <c r="C36" s="173"/>
      <c r="D36" s="117" t="s">
        <v>196</v>
      </c>
      <c r="E36" s="76">
        <f>SUM(E38,E47)</f>
        <v>29881.17</v>
      </c>
      <c r="F36" s="76">
        <f>SUM(F38,F45,F47)</f>
        <v>16071.140000000001</v>
      </c>
      <c r="G36" s="121">
        <f>SUM(F36/E36*100)</f>
        <v>53.783503122535038</v>
      </c>
    </row>
    <row r="37" spans="1:7" s="125" customFormat="1" ht="30" customHeight="1">
      <c r="A37" s="165" t="s">
        <v>193</v>
      </c>
      <c r="B37" s="166"/>
      <c r="C37" s="167"/>
      <c r="D37" s="116" t="s">
        <v>194</v>
      </c>
      <c r="E37" s="76">
        <f>SUM(E38)</f>
        <v>28040.76</v>
      </c>
      <c r="F37" s="76">
        <f>SUM(F38)</f>
        <v>14148.390000000001</v>
      </c>
      <c r="G37" s="126"/>
    </row>
    <row r="38" spans="1:7" s="125" customFormat="1" ht="30" customHeight="1">
      <c r="A38" s="113"/>
      <c r="B38" s="114">
        <v>32</v>
      </c>
      <c r="C38" s="115"/>
      <c r="D38" s="68" t="s">
        <v>141</v>
      </c>
      <c r="E38" s="75">
        <v>28040.76</v>
      </c>
      <c r="F38" s="121">
        <f>SUM(F39:F43)</f>
        <v>14148.390000000001</v>
      </c>
      <c r="G38" s="121">
        <f>SUM(F38/E38*100)</f>
        <v>50.456514017451745</v>
      </c>
    </row>
    <row r="39" spans="1:7" s="124" customFormat="1" ht="30" customHeight="1">
      <c r="A39" s="174">
        <v>3212</v>
      </c>
      <c r="B39" s="174"/>
      <c r="C39" s="174"/>
      <c r="D39" s="122" t="s">
        <v>162</v>
      </c>
      <c r="E39" s="75"/>
      <c r="F39" s="120">
        <v>6264.98</v>
      </c>
      <c r="G39" s="123"/>
    </row>
    <row r="40" spans="1:7" s="124" customFormat="1" ht="30" customHeight="1">
      <c r="A40" s="174">
        <v>3223</v>
      </c>
      <c r="B40" s="174"/>
      <c r="C40" s="174"/>
      <c r="D40" s="122" t="s">
        <v>163</v>
      </c>
      <c r="E40" s="75"/>
      <c r="F40" s="120">
        <v>4823.13</v>
      </c>
      <c r="G40" s="123"/>
    </row>
    <row r="41" spans="1:7" s="124" customFormat="1" ht="30" customHeight="1">
      <c r="A41" s="174">
        <v>3235</v>
      </c>
      <c r="B41" s="174"/>
      <c r="C41" s="174"/>
      <c r="D41" s="122" t="s">
        <v>152</v>
      </c>
      <c r="E41" s="75"/>
      <c r="F41" s="120">
        <v>1515.5</v>
      </c>
      <c r="G41" s="123"/>
    </row>
    <row r="42" spans="1:7" s="124" customFormat="1" ht="30" customHeight="1">
      <c r="A42" s="174">
        <v>3236</v>
      </c>
      <c r="B42" s="174"/>
      <c r="C42" s="174"/>
      <c r="D42" s="122" t="s">
        <v>164</v>
      </c>
      <c r="E42" s="75"/>
      <c r="F42" s="120">
        <v>1280</v>
      </c>
      <c r="G42" s="123"/>
    </row>
    <row r="43" spans="1:7" s="124" customFormat="1" ht="30" customHeight="1">
      <c r="A43" s="174">
        <v>3292</v>
      </c>
      <c r="B43" s="174"/>
      <c r="C43" s="174"/>
      <c r="D43" s="122" t="s">
        <v>165</v>
      </c>
      <c r="E43" s="75"/>
      <c r="F43" s="120">
        <v>264.77999999999997</v>
      </c>
      <c r="G43" s="123"/>
    </row>
    <row r="44" spans="1:7" s="125" customFormat="1" ht="30" customHeight="1">
      <c r="A44" s="165" t="s">
        <v>292</v>
      </c>
      <c r="B44" s="166"/>
      <c r="C44" s="167"/>
      <c r="D44" s="116" t="s">
        <v>293</v>
      </c>
      <c r="E44" s="76">
        <f>SUM(E47)</f>
        <v>1840.41</v>
      </c>
      <c r="F44" s="76">
        <f>SUM(F45,F47)</f>
        <v>1922.75</v>
      </c>
      <c r="G44" s="126"/>
    </row>
    <row r="45" spans="1:7" s="125" customFormat="1" ht="30" customHeight="1">
      <c r="A45" s="113"/>
      <c r="B45" s="114">
        <v>32</v>
      </c>
      <c r="C45" s="115"/>
      <c r="D45" s="68" t="s">
        <v>141</v>
      </c>
      <c r="E45" s="75">
        <v>0</v>
      </c>
      <c r="F45" s="121">
        <f>SUM(F46)</f>
        <v>82.34</v>
      </c>
      <c r="G45" s="121" t="e">
        <f>SUM(F45/E45*100)</f>
        <v>#DIV/0!</v>
      </c>
    </row>
    <row r="46" spans="1:7" s="124" customFormat="1" ht="30" customHeight="1">
      <c r="A46" s="174">
        <v>3223</v>
      </c>
      <c r="B46" s="174"/>
      <c r="C46" s="174"/>
      <c r="D46" s="122" t="s">
        <v>163</v>
      </c>
      <c r="E46" s="75"/>
      <c r="F46" s="120">
        <v>82.34</v>
      </c>
      <c r="G46" s="123"/>
    </row>
    <row r="47" spans="1:7" s="125" customFormat="1" ht="30" customHeight="1">
      <c r="A47" s="113"/>
      <c r="B47" s="114">
        <v>92</v>
      </c>
      <c r="C47" s="115"/>
      <c r="D47" s="68" t="s">
        <v>294</v>
      </c>
      <c r="E47" s="75">
        <v>1840.41</v>
      </c>
      <c r="F47" s="121">
        <f>SUM(F48)</f>
        <v>1840.41</v>
      </c>
      <c r="G47" s="121">
        <f>SUM(F47/E47*100)</f>
        <v>100</v>
      </c>
    </row>
    <row r="48" spans="1:7" s="124" customFormat="1" ht="30" customHeight="1">
      <c r="A48" s="168">
        <v>9222</v>
      </c>
      <c r="B48" s="169"/>
      <c r="C48" s="170"/>
      <c r="D48" s="122" t="s">
        <v>322</v>
      </c>
      <c r="E48" s="75"/>
      <c r="F48" s="120">
        <v>1840.41</v>
      </c>
      <c r="G48" s="123"/>
    </row>
    <row r="49" spans="1:7" s="125" customFormat="1" ht="30" customHeight="1">
      <c r="A49" s="171" t="s">
        <v>197</v>
      </c>
      <c r="B49" s="172"/>
      <c r="C49" s="173"/>
      <c r="D49" s="117" t="s">
        <v>198</v>
      </c>
      <c r="E49" s="76">
        <f>SUM(E51,E53,E56,E71,E77)</f>
        <v>30137.61</v>
      </c>
      <c r="F49" s="76">
        <f>SUM(F51,F53,F56,F71,F77,F82)</f>
        <v>9524.66</v>
      </c>
      <c r="G49" s="121">
        <f>SUM(F49/E49*100)</f>
        <v>31.603899579296435</v>
      </c>
    </row>
    <row r="50" spans="1:7" s="125" customFormat="1" ht="30" customHeight="1">
      <c r="A50" s="165" t="s">
        <v>295</v>
      </c>
      <c r="B50" s="166"/>
      <c r="C50" s="167"/>
      <c r="D50" s="116" t="s">
        <v>199</v>
      </c>
      <c r="E50" s="76">
        <f>SUM(E51,E53)</f>
        <v>3087.61</v>
      </c>
      <c r="F50" s="76">
        <f>SUM(F51,F53)</f>
        <v>0</v>
      </c>
      <c r="G50" s="126"/>
    </row>
    <row r="51" spans="1:7" s="125" customFormat="1" ht="30" customHeight="1">
      <c r="A51" s="113"/>
      <c r="B51" s="114">
        <v>32</v>
      </c>
      <c r="C51" s="115"/>
      <c r="D51" s="68" t="s">
        <v>141</v>
      </c>
      <c r="E51" s="75">
        <v>3087.61</v>
      </c>
      <c r="F51" s="121">
        <f>SUM(F52)</f>
        <v>0</v>
      </c>
      <c r="G51" s="121">
        <f>SUM(F51/E51*100)</f>
        <v>0</v>
      </c>
    </row>
    <row r="52" spans="1:7" s="124" customFormat="1" ht="30" customHeight="1">
      <c r="A52" s="168">
        <v>3222</v>
      </c>
      <c r="B52" s="169"/>
      <c r="C52" s="170"/>
      <c r="D52" s="122" t="s">
        <v>145</v>
      </c>
      <c r="E52" s="75"/>
      <c r="F52" s="120">
        <v>0</v>
      </c>
      <c r="G52" s="123"/>
    </row>
    <row r="53" spans="1:7" s="125" customFormat="1" ht="30" customHeight="1">
      <c r="A53" s="113"/>
      <c r="B53" s="114">
        <v>34</v>
      </c>
      <c r="C53" s="115"/>
      <c r="D53" s="68" t="s">
        <v>160</v>
      </c>
      <c r="E53" s="76">
        <v>0</v>
      </c>
      <c r="F53" s="121">
        <f>SUM(F54)</f>
        <v>0</v>
      </c>
      <c r="G53" s="121" t="e">
        <f>SUM(F53/E53*100)</f>
        <v>#DIV/0!</v>
      </c>
    </row>
    <row r="54" spans="1:7" s="124" customFormat="1" ht="30" customHeight="1">
      <c r="A54" s="168">
        <v>3431</v>
      </c>
      <c r="B54" s="169"/>
      <c r="C54" s="170"/>
      <c r="D54" s="122" t="s">
        <v>161</v>
      </c>
      <c r="E54" s="75"/>
      <c r="F54" s="120">
        <v>0</v>
      </c>
      <c r="G54" s="123"/>
    </row>
    <row r="55" spans="1:7" s="125" customFormat="1" ht="30" customHeight="1">
      <c r="A55" s="165" t="s">
        <v>296</v>
      </c>
      <c r="B55" s="166"/>
      <c r="C55" s="167"/>
      <c r="D55" s="116" t="s">
        <v>200</v>
      </c>
      <c r="E55" s="76">
        <f>SUM(E56)</f>
        <v>22150</v>
      </c>
      <c r="F55" s="76">
        <f>SUM(F56)</f>
        <v>8258.7099999999991</v>
      </c>
      <c r="G55" s="126"/>
    </row>
    <row r="56" spans="1:7" s="125" customFormat="1" ht="30" customHeight="1">
      <c r="A56" s="113"/>
      <c r="B56" s="114">
        <v>32</v>
      </c>
      <c r="C56" s="115"/>
      <c r="D56" s="68" t="s">
        <v>141</v>
      </c>
      <c r="E56" s="75">
        <v>22150</v>
      </c>
      <c r="F56" s="121">
        <f>SUM(F57:F69)</f>
        <v>8258.7099999999991</v>
      </c>
      <c r="G56" s="121">
        <f>SUM(F56/E56*100)</f>
        <v>37.28537246049661</v>
      </c>
    </row>
    <row r="57" spans="1:7" s="124" customFormat="1" ht="30" customHeight="1">
      <c r="A57" s="174">
        <v>3211</v>
      </c>
      <c r="B57" s="174"/>
      <c r="C57" s="174"/>
      <c r="D57" s="122" t="s">
        <v>142</v>
      </c>
      <c r="E57" s="75"/>
      <c r="F57" s="120">
        <v>1394.69</v>
      </c>
      <c r="G57" s="123"/>
    </row>
    <row r="58" spans="1:7" s="124" customFormat="1" ht="30" customHeight="1">
      <c r="A58" s="174">
        <v>3221</v>
      </c>
      <c r="B58" s="174"/>
      <c r="C58" s="174"/>
      <c r="D58" s="122" t="s">
        <v>144</v>
      </c>
      <c r="E58" s="75"/>
      <c r="F58" s="120">
        <v>0</v>
      </c>
      <c r="G58" s="123"/>
    </row>
    <row r="59" spans="1:7" s="124" customFormat="1" ht="30" customHeight="1">
      <c r="A59" s="174">
        <v>3222</v>
      </c>
      <c r="B59" s="174"/>
      <c r="C59" s="174"/>
      <c r="D59" s="122" t="s">
        <v>145</v>
      </c>
      <c r="E59" s="75"/>
      <c r="F59" s="120">
        <v>4052.15</v>
      </c>
      <c r="G59" s="123"/>
    </row>
    <row r="60" spans="1:7" s="124" customFormat="1" ht="30" customHeight="1">
      <c r="A60" s="174">
        <v>3224</v>
      </c>
      <c r="B60" s="174"/>
      <c r="C60" s="174"/>
      <c r="D60" s="122" t="s">
        <v>146</v>
      </c>
      <c r="E60" s="75"/>
      <c r="F60" s="120">
        <v>9.4</v>
      </c>
      <c r="G60" s="123"/>
    </row>
    <row r="61" spans="1:7" s="124" customFormat="1" ht="30" customHeight="1">
      <c r="A61" s="174">
        <v>3225</v>
      </c>
      <c r="B61" s="174"/>
      <c r="C61" s="174"/>
      <c r="D61" s="122" t="s">
        <v>147</v>
      </c>
      <c r="E61" s="75"/>
      <c r="F61" s="120">
        <v>326.19</v>
      </c>
      <c r="G61" s="123"/>
    </row>
    <row r="62" spans="1:7" s="124" customFormat="1" ht="30" customHeight="1">
      <c r="A62" s="174">
        <v>3231</v>
      </c>
      <c r="B62" s="174"/>
      <c r="C62" s="174"/>
      <c r="D62" s="122" t="s">
        <v>149</v>
      </c>
      <c r="E62" s="75"/>
      <c r="F62" s="120">
        <v>81.95</v>
      </c>
      <c r="G62" s="123"/>
    </row>
    <row r="63" spans="1:7" s="124" customFormat="1" ht="30" customHeight="1">
      <c r="A63" s="174">
        <v>3232</v>
      </c>
      <c r="B63" s="174"/>
      <c r="C63" s="174"/>
      <c r="D63" s="122" t="s">
        <v>150</v>
      </c>
      <c r="E63" s="75"/>
      <c r="F63" s="120">
        <v>243.75</v>
      </c>
      <c r="G63" s="123"/>
    </row>
    <row r="64" spans="1:7" s="124" customFormat="1" ht="30" customHeight="1">
      <c r="A64" s="174">
        <v>3234</v>
      </c>
      <c r="B64" s="174"/>
      <c r="C64" s="174"/>
      <c r="D64" s="122" t="s">
        <v>151</v>
      </c>
      <c r="E64" s="75"/>
      <c r="F64" s="120">
        <v>0</v>
      </c>
      <c r="G64" s="123"/>
    </row>
    <row r="65" spans="1:7" s="124" customFormat="1" ht="30" customHeight="1">
      <c r="A65" s="174">
        <v>3238</v>
      </c>
      <c r="B65" s="174"/>
      <c r="C65" s="174"/>
      <c r="D65" s="122" t="s">
        <v>154</v>
      </c>
      <c r="E65" s="75"/>
      <c r="F65" s="120">
        <v>0</v>
      </c>
      <c r="G65" s="123"/>
    </row>
    <row r="66" spans="1:7" s="124" customFormat="1" ht="30" customHeight="1">
      <c r="A66" s="174">
        <v>3239</v>
      </c>
      <c r="B66" s="174"/>
      <c r="C66" s="174"/>
      <c r="D66" s="122" t="s">
        <v>155</v>
      </c>
      <c r="E66" s="75"/>
      <c r="F66" s="120">
        <v>350.1</v>
      </c>
      <c r="G66" s="123"/>
    </row>
    <row r="67" spans="1:7" s="124" customFormat="1" ht="30" customHeight="1">
      <c r="A67" s="174">
        <v>3241</v>
      </c>
      <c r="B67" s="174"/>
      <c r="C67" s="174"/>
      <c r="D67" s="122" t="s">
        <v>166</v>
      </c>
      <c r="E67" s="75"/>
      <c r="F67" s="120">
        <v>0</v>
      </c>
      <c r="G67" s="123"/>
    </row>
    <row r="68" spans="1:7" s="124" customFormat="1" ht="30" customHeight="1">
      <c r="A68" s="174">
        <v>3293</v>
      </c>
      <c r="B68" s="174"/>
      <c r="C68" s="174"/>
      <c r="D68" s="122" t="s">
        <v>156</v>
      </c>
      <c r="E68" s="75"/>
      <c r="F68" s="120">
        <v>38.08</v>
      </c>
      <c r="G68" s="123"/>
    </row>
    <row r="69" spans="1:7" s="124" customFormat="1" ht="30" customHeight="1">
      <c r="A69" s="174">
        <v>3299</v>
      </c>
      <c r="B69" s="174"/>
      <c r="C69" s="174"/>
      <c r="D69" s="122" t="s">
        <v>159</v>
      </c>
      <c r="E69" s="75"/>
      <c r="F69" s="120">
        <v>1762.4</v>
      </c>
      <c r="G69" s="123"/>
    </row>
    <row r="70" spans="1:7" s="125" customFormat="1" ht="30" customHeight="1">
      <c r="A70" s="165" t="s">
        <v>297</v>
      </c>
      <c r="B70" s="166"/>
      <c r="C70" s="167"/>
      <c r="D70" s="116" t="s">
        <v>298</v>
      </c>
      <c r="E70" s="76">
        <f>SUM(E71)</f>
        <v>3100</v>
      </c>
      <c r="F70" s="76">
        <f>SUM(F71)</f>
        <v>0</v>
      </c>
      <c r="G70" s="126"/>
    </row>
    <row r="71" spans="1:7" s="125" customFormat="1" ht="30" customHeight="1">
      <c r="A71" s="113"/>
      <c r="B71" s="114">
        <v>32</v>
      </c>
      <c r="C71" s="115"/>
      <c r="D71" s="68" t="s">
        <v>141</v>
      </c>
      <c r="E71" s="76">
        <v>3100</v>
      </c>
      <c r="F71" s="121">
        <f>SUM(F72:F75)</f>
        <v>0</v>
      </c>
      <c r="G71" s="121">
        <f>SUM(F71/E71*100)</f>
        <v>0</v>
      </c>
    </row>
    <row r="72" spans="1:7" s="124" customFormat="1" ht="30" customHeight="1">
      <c r="A72" s="174">
        <v>3211</v>
      </c>
      <c r="B72" s="174"/>
      <c r="C72" s="174"/>
      <c r="D72" s="122" t="s">
        <v>142</v>
      </c>
      <c r="E72" s="75"/>
      <c r="F72" s="120">
        <v>0</v>
      </c>
      <c r="G72" s="123"/>
    </row>
    <row r="73" spans="1:7" s="124" customFormat="1" ht="30" customHeight="1">
      <c r="A73" s="174">
        <v>3221</v>
      </c>
      <c r="B73" s="174"/>
      <c r="C73" s="174"/>
      <c r="D73" s="122" t="s">
        <v>144</v>
      </c>
      <c r="E73" s="75"/>
      <c r="F73" s="120">
        <v>0</v>
      </c>
      <c r="G73" s="123"/>
    </row>
    <row r="74" spans="1:7" s="124" customFormat="1" ht="30" customHeight="1">
      <c r="A74" s="174">
        <v>3239</v>
      </c>
      <c r="B74" s="174"/>
      <c r="C74" s="174"/>
      <c r="D74" s="122" t="s">
        <v>155</v>
      </c>
      <c r="E74" s="75"/>
      <c r="F74" s="120">
        <v>0</v>
      </c>
      <c r="G74" s="123"/>
    </row>
    <row r="75" spans="1:7" s="124" customFormat="1" ht="30" customHeight="1">
      <c r="A75" s="174">
        <v>3241</v>
      </c>
      <c r="B75" s="174"/>
      <c r="C75" s="174"/>
      <c r="D75" s="122" t="s">
        <v>166</v>
      </c>
      <c r="E75" s="75"/>
      <c r="F75" s="120">
        <v>0</v>
      </c>
      <c r="G75" s="123"/>
    </row>
    <row r="76" spans="1:7" s="125" customFormat="1" ht="30" customHeight="1">
      <c r="A76" s="165" t="s">
        <v>299</v>
      </c>
      <c r="B76" s="166"/>
      <c r="C76" s="167"/>
      <c r="D76" s="116" t="s">
        <v>201</v>
      </c>
      <c r="E76" s="76">
        <f>SUM(E77)</f>
        <v>1800</v>
      </c>
      <c r="F76" s="76">
        <f>SUM(F77)</f>
        <v>1200</v>
      </c>
      <c r="G76" s="126"/>
    </row>
    <row r="77" spans="1:7" s="125" customFormat="1" ht="30" customHeight="1">
      <c r="A77" s="113"/>
      <c r="B77" s="114">
        <v>32</v>
      </c>
      <c r="C77" s="115"/>
      <c r="D77" s="68" t="s">
        <v>141</v>
      </c>
      <c r="E77" s="75">
        <v>1800</v>
      </c>
      <c r="F77" s="121">
        <f>SUM(F78:F80)</f>
        <v>1200</v>
      </c>
      <c r="G77" s="121">
        <f>SUM(F77/E77*100)</f>
        <v>66.666666666666657</v>
      </c>
    </row>
    <row r="78" spans="1:7" s="124" customFormat="1" ht="30" customHeight="1">
      <c r="A78" s="174">
        <v>3211</v>
      </c>
      <c r="B78" s="174"/>
      <c r="C78" s="174"/>
      <c r="D78" s="122" t="s">
        <v>142</v>
      </c>
      <c r="E78" s="75"/>
      <c r="F78" s="120">
        <v>1200</v>
      </c>
      <c r="G78" s="123"/>
    </row>
    <row r="79" spans="1:7" s="124" customFormat="1" ht="30" customHeight="1">
      <c r="A79" s="174">
        <v>3222</v>
      </c>
      <c r="B79" s="174"/>
      <c r="C79" s="174"/>
      <c r="D79" s="122" t="s">
        <v>145</v>
      </c>
      <c r="E79" s="75"/>
      <c r="F79" s="120">
        <v>0</v>
      </c>
      <c r="G79" s="123"/>
    </row>
    <row r="80" spans="1:7" s="124" customFormat="1" ht="30" customHeight="1">
      <c r="A80" s="174">
        <v>3225</v>
      </c>
      <c r="B80" s="174"/>
      <c r="C80" s="174"/>
      <c r="D80" s="122" t="s">
        <v>147</v>
      </c>
      <c r="E80" s="75"/>
      <c r="F80" s="120">
        <v>0</v>
      </c>
      <c r="G80" s="123"/>
    </row>
    <row r="81" spans="1:7" s="125" customFormat="1" ht="30" customHeight="1">
      <c r="A81" s="165" t="s">
        <v>318</v>
      </c>
      <c r="B81" s="166"/>
      <c r="C81" s="167"/>
      <c r="D81" s="116" t="s">
        <v>319</v>
      </c>
      <c r="E81" s="76">
        <f>SUM(E82)</f>
        <v>1800</v>
      </c>
      <c r="F81" s="76">
        <f>SUM(F82)</f>
        <v>65.95</v>
      </c>
      <c r="G81" s="126"/>
    </row>
    <row r="82" spans="1:7" s="125" customFormat="1" ht="30" customHeight="1">
      <c r="A82" s="113"/>
      <c r="B82" s="114">
        <v>32</v>
      </c>
      <c r="C82" s="115"/>
      <c r="D82" s="68" t="s">
        <v>141</v>
      </c>
      <c r="E82" s="75">
        <v>1800</v>
      </c>
      <c r="F82" s="121">
        <f>SUM(F83)</f>
        <v>65.95</v>
      </c>
      <c r="G82" s="121">
        <f>SUM(F82/E82*100)</f>
        <v>3.6638888888888888</v>
      </c>
    </row>
    <row r="83" spans="1:7" s="124" customFormat="1" ht="30" customHeight="1">
      <c r="A83" s="174">
        <v>3232</v>
      </c>
      <c r="B83" s="174"/>
      <c r="C83" s="174"/>
      <c r="D83" s="122" t="s">
        <v>150</v>
      </c>
      <c r="E83" s="75"/>
      <c r="F83" s="120">
        <v>65.95</v>
      </c>
      <c r="G83" s="123"/>
    </row>
    <row r="84" spans="1:7" s="125" customFormat="1" ht="30" customHeight="1">
      <c r="A84" s="171" t="s">
        <v>202</v>
      </c>
      <c r="B84" s="172"/>
      <c r="C84" s="173"/>
      <c r="D84" s="117" t="s">
        <v>203</v>
      </c>
      <c r="E84" s="76">
        <f>SUM(E86,E90,E92)</f>
        <v>867787.13</v>
      </c>
      <c r="F84" s="76">
        <f>SUM(F86,F90,F92)</f>
        <v>464350.39999999997</v>
      </c>
      <c r="G84" s="121">
        <f>SUM(F84/E84*100)</f>
        <v>53.50971268725776</v>
      </c>
    </row>
    <row r="85" spans="1:7" s="125" customFormat="1" ht="30" customHeight="1">
      <c r="A85" s="165" t="s">
        <v>297</v>
      </c>
      <c r="B85" s="166"/>
      <c r="C85" s="167"/>
      <c r="D85" s="116" t="s">
        <v>298</v>
      </c>
      <c r="E85" s="76">
        <f>SUM(E86,E90,E92)</f>
        <v>867787.13</v>
      </c>
      <c r="F85" s="76">
        <f>SUM(F86,F90,F92)</f>
        <v>464350.39999999997</v>
      </c>
      <c r="G85" s="126"/>
    </row>
    <row r="86" spans="1:7" s="125" customFormat="1" ht="30" customHeight="1">
      <c r="A86" s="113"/>
      <c r="B86" s="114">
        <v>31</v>
      </c>
      <c r="C86" s="115"/>
      <c r="D86" s="68" t="s">
        <v>167</v>
      </c>
      <c r="E86" s="75">
        <v>801436.5</v>
      </c>
      <c r="F86" s="121">
        <f>SUM(F87:F89)</f>
        <v>399243.76999999996</v>
      </c>
      <c r="G86" s="121">
        <f>SUM(F86/E86*100)</f>
        <v>49.816020358443865</v>
      </c>
    </row>
    <row r="87" spans="1:7" s="124" customFormat="1" ht="30" customHeight="1">
      <c r="A87" s="174">
        <v>3111</v>
      </c>
      <c r="B87" s="174"/>
      <c r="C87" s="174"/>
      <c r="D87" s="122" t="s">
        <v>168</v>
      </c>
      <c r="E87" s="75"/>
      <c r="F87" s="120">
        <v>329487.71999999997</v>
      </c>
      <c r="G87" s="123"/>
    </row>
    <row r="88" spans="1:7" s="124" customFormat="1" ht="30" customHeight="1">
      <c r="A88" s="174">
        <v>3121</v>
      </c>
      <c r="B88" s="174"/>
      <c r="C88" s="174"/>
      <c r="D88" s="122" t="s">
        <v>169</v>
      </c>
      <c r="E88" s="75"/>
      <c r="F88" s="120">
        <v>15390.61</v>
      </c>
      <c r="G88" s="123"/>
    </row>
    <row r="89" spans="1:7" s="124" customFormat="1" ht="30" customHeight="1">
      <c r="A89" s="174">
        <v>3132</v>
      </c>
      <c r="B89" s="174"/>
      <c r="C89" s="174"/>
      <c r="D89" s="122" t="s">
        <v>170</v>
      </c>
      <c r="E89" s="75"/>
      <c r="F89" s="120">
        <v>54365.440000000002</v>
      </c>
      <c r="G89" s="123"/>
    </row>
    <row r="90" spans="1:7" s="125" customFormat="1" ht="30" customHeight="1">
      <c r="A90" s="113"/>
      <c r="B90" s="114">
        <v>32</v>
      </c>
      <c r="C90" s="115"/>
      <c r="D90" s="68" t="s">
        <v>141</v>
      </c>
      <c r="E90" s="75">
        <v>2504</v>
      </c>
      <c r="F90" s="121">
        <f>SUM(F91)</f>
        <v>1260</v>
      </c>
      <c r="G90" s="121">
        <f>SUM(F90/E90*100)</f>
        <v>50.319488817891376</v>
      </c>
    </row>
    <row r="91" spans="1:7" s="124" customFormat="1" ht="30" customHeight="1">
      <c r="A91" s="174">
        <v>3295</v>
      </c>
      <c r="B91" s="174"/>
      <c r="C91" s="174"/>
      <c r="D91" s="122" t="s">
        <v>158</v>
      </c>
      <c r="E91" s="75"/>
      <c r="F91" s="120">
        <v>1260</v>
      </c>
      <c r="G91" s="123"/>
    </row>
    <row r="92" spans="1:7" s="125" customFormat="1" ht="30" customHeight="1">
      <c r="A92" s="113"/>
      <c r="B92" s="114">
        <v>92</v>
      </c>
      <c r="C92" s="115"/>
      <c r="D92" s="68" t="s">
        <v>294</v>
      </c>
      <c r="E92" s="75">
        <v>63846.63</v>
      </c>
      <c r="F92" s="121">
        <f>SUM(F93)</f>
        <v>63846.63</v>
      </c>
      <c r="G92" s="121">
        <f>SUM(F92/E92*100)</f>
        <v>100</v>
      </c>
    </row>
    <row r="93" spans="1:7" s="124" customFormat="1" ht="30" customHeight="1">
      <c r="A93" s="168">
        <v>9222</v>
      </c>
      <c r="B93" s="169"/>
      <c r="C93" s="170"/>
      <c r="D93" s="122" t="s">
        <v>322</v>
      </c>
      <c r="E93" s="75"/>
      <c r="F93" s="120">
        <v>63846.63</v>
      </c>
      <c r="G93" s="123"/>
    </row>
    <row r="94" spans="1:7" s="125" customFormat="1" ht="30" customHeight="1">
      <c r="A94" s="171" t="s">
        <v>204</v>
      </c>
      <c r="B94" s="172"/>
      <c r="C94" s="173"/>
      <c r="D94" s="117" t="s">
        <v>205</v>
      </c>
      <c r="E94" s="76">
        <f>SUM(E95,E100,E106,E118,E124,E129,E134,)</f>
        <v>28900.95</v>
      </c>
      <c r="F94" s="76">
        <f>SUM(F95,F100,F106,F118,F124,F129,F134,)</f>
        <v>16327.950000000003</v>
      </c>
      <c r="G94" s="121">
        <f t="shared" ref="G94:G100" si="0">SUM(F94/E94*100)</f>
        <v>56.49623974298423</v>
      </c>
    </row>
    <row r="95" spans="1:7" s="125" customFormat="1" ht="30" customHeight="1">
      <c r="A95" s="171" t="s">
        <v>247</v>
      </c>
      <c r="B95" s="172"/>
      <c r="C95" s="173"/>
      <c r="D95" s="117" t="s">
        <v>248</v>
      </c>
      <c r="E95" s="76">
        <f>SUM(E97)</f>
        <v>650</v>
      </c>
      <c r="F95" s="76">
        <f>SUM(F97)</f>
        <v>323.10000000000002</v>
      </c>
      <c r="G95" s="121">
        <f t="shared" ref="G95" si="1">SUM(F95/E95*100)</f>
        <v>49.707692307692312</v>
      </c>
    </row>
    <row r="96" spans="1:7" s="125" customFormat="1" ht="30" customHeight="1">
      <c r="A96" s="165" t="s">
        <v>216</v>
      </c>
      <c r="B96" s="166"/>
      <c r="C96" s="167"/>
      <c r="D96" s="116" t="s">
        <v>217</v>
      </c>
      <c r="E96" s="76">
        <f>SUM(E97)</f>
        <v>650</v>
      </c>
      <c r="F96" s="76">
        <f>SUM(F97)</f>
        <v>323.10000000000002</v>
      </c>
      <c r="G96" s="126"/>
    </row>
    <row r="97" spans="1:7" s="125" customFormat="1" ht="30" customHeight="1">
      <c r="A97" s="113"/>
      <c r="B97" s="114">
        <v>32</v>
      </c>
      <c r="C97" s="115"/>
      <c r="D97" s="68" t="s">
        <v>141</v>
      </c>
      <c r="E97" s="75">
        <v>650</v>
      </c>
      <c r="F97" s="121">
        <f>SUM(F98:F99)</f>
        <v>323.10000000000002</v>
      </c>
      <c r="G97" s="121">
        <f>SUM(F97/E97*100)</f>
        <v>49.707692307692312</v>
      </c>
    </row>
    <row r="98" spans="1:7" s="124" customFormat="1" ht="30" customHeight="1">
      <c r="A98" s="174">
        <v>3212</v>
      </c>
      <c r="B98" s="174"/>
      <c r="C98" s="174"/>
      <c r="D98" s="122" t="s">
        <v>162</v>
      </c>
      <c r="E98" s="75"/>
      <c r="F98" s="120">
        <v>0</v>
      </c>
      <c r="G98" s="123"/>
    </row>
    <row r="99" spans="1:7" s="124" customFormat="1" ht="30" customHeight="1">
      <c r="A99" s="174">
        <v>3238</v>
      </c>
      <c r="B99" s="174"/>
      <c r="C99" s="174"/>
      <c r="D99" s="122" t="s">
        <v>154</v>
      </c>
      <c r="E99" s="75"/>
      <c r="F99" s="120">
        <v>323.10000000000002</v>
      </c>
      <c r="G99" s="123"/>
    </row>
    <row r="100" spans="1:7" s="125" customFormat="1" ht="30" customHeight="1">
      <c r="A100" s="171" t="s">
        <v>206</v>
      </c>
      <c r="B100" s="172"/>
      <c r="C100" s="173"/>
      <c r="D100" s="117" t="s">
        <v>207</v>
      </c>
      <c r="E100" s="76">
        <f>SUM(E102,E104)</f>
        <v>0</v>
      </c>
      <c r="F100" s="76">
        <f>SUM(F102,F104)</f>
        <v>0</v>
      </c>
      <c r="G100" s="121" t="e">
        <f t="shared" si="0"/>
        <v>#DIV/0!</v>
      </c>
    </row>
    <row r="101" spans="1:7" s="125" customFormat="1" ht="30" customHeight="1">
      <c r="A101" s="165" t="s">
        <v>300</v>
      </c>
      <c r="B101" s="166"/>
      <c r="C101" s="167"/>
      <c r="D101" s="116" t="s">
        <v>259</v>
      </c>
      <c r="E101" s="76">
        <f>SUM(E102,E104)</f>
        <v>0</v>
      </c>
      <c r="F101" s="76">
        <f>SUM(F102,F104)</f>
        <v>0</v>
      </c>
      <c r="G101" s="126"/>
    </row>
    <row r="102" spans="1:7" s="125" customFormat="1" ht="30" customHeight="1">
      <c r="A102" s="113"/>
      <c r="B102" s="114">
        <v>31</v>
      </c>
      <c r="C102" s="115"/>
      <c r="D102" s="68" t="s">
        <v>167</v>
      </c>
      <c r="E102" s="76">
        <v>0</v>
      </c>
      <c r="F102" s="121">
        <f>SUM(F103)</f>
        <v>0</v>
      </c>
      <c r="G102" s="121" t="e">
        <f>SUM(F102/E102*100)</f>
        <v>#DIV/0!</v>
      </c>
    </row>
    <row r="103" spans="1:7" s="124" customFormat="1" ht="30" customHeight="1">
      <c r="A103" s="174">
        <v>3121</v>
      </c>
      <c r="B103" s="174"/>
      <c r="C103" s="174"/>
      <c r="D103" s="122" t="s">
        <v>169</v>
      </c>
      <c r="E103" s="75"/>
      <c r="F103" s="120">
        <v>0</v>
      </c>
      <c r="G103" s="123"/>
    </row>
    <row r="104" spans="1:7" s="125" customFormat="1" ht="30" customHeight="1">
      <c r="A104" s="113"/>
      <c r="B104" s="114">
        <v>32</v>
      </c>
      <c r="C104" s="115"/>
      <c r="D104" s="68" t="s">
        <v>141</v>
      </c>
      <c r="E104" s="76">
        <v>0</v>
      </c>
      <c r="F104" s="121">
        <f>SUM(F105)</f>
        <v>0</v>
      </c>
      <c r="G104" s="121" t="e">
        <f>SUM(F104/E104*100)</f>
        <v>#DIV/0!</v>
      </c>
    </row>
    <row r="105" spans="1:7" s="124" customFormat="1" ht="30" customHeight="1">
      <c r="A105" s="174">
        <v>3211</v>
      </c>
      <c r="B105" s="174"/>
      <c r="C105" s="174"/>
      <c r="D105" s="122" t="s">
        <v>142</v>
      </c>
      <c r="E105" s="75"/>
      <c r="F105" s="120">
        <v>0</v>
      </c>
      <c r="G105" s="123"/>
    </row>
    <row r="106" spans="1:7" s="125" customFormat="1" ht="30" customHeight="1">
      <c r="A106" s="171" t="s">
        <v>249</v>
      </c>
      <c r="B106" s="172"/>
      <c r="C106" s="173"/>
      <c r="D106" s="117" t="s">
        <v>250</v>
      </c>
      <c r="E106" s="76">
        <f>SUM(E108,E112,E116)</f>
        <v>23075.63</v>
      </c>
      <c r="F106" s="76">
        <f>SUM(F108,F112,F116)</f>
        <v>11704.850000000002</v>
      </c>
      <c r="G106" s="121">
        <f>SUM(F106/E106*100)</f>
        <v>50.723858893560013</v>
      </c>
    </row>
    <row r="107" spans="1:7" s="125" customFormat="1" ht="30" customHeight="1">
      <c r="A107" s="165" t="s">
        <v>216</v>
      </c>
      <c r="B107" s="166"/>
      <c r="C107" s="167"/>
      <c r="D107" s="116" t="s">
        <v>217</v>
      </c>
      <c r="E107" s="76">
        <f>SUM(E108,E112)</f>
        <v>21414</v>
      </c>
      <c r="F107" s="76">
        <f>SUM(F108,F112)</f>
        <v>10043.220000000001</v>
      </c>
      <c r="G107" s="126"/>
    </row>
    <row r="108" spans="1:7" s="125" customFormat="1" ht="30" customHeight="1">
      <c r="A108" s="113"/>
      <c r="B108" s="114">
        <v>31</v>
      </c>
      <c r="C108" s="115"/>
      <c r="D108" s="68" t="s">
        <v>167</v>
      </c>
      <c r="E108" s="75">
        <v>18874</v>
      </c>
      <c r="F108" s="121">
        <f>SUM(F109:F111)</f>
        <v>8942.43</v>
      </c>
      <c r="G108" s="121">
        <f>SUM(F108/E108*100)</f>
        <v>47.379622761470806</v>
      </c>
    </row>
    <row r="109" spans="1:7" s="124" customFormat="1" ht="30" customHeight="1">
      <c r="A109" s="174">
        <v>3111</v>
      </c>
      <c r="B109" s="174"/>
      <c r="C109" s="174"/>
      <c r="D109" s="122" t="s">
        <v>168</v>
      </c>
      <c r="E109" s="75"/>
      <c r="F109" s="120">
        <v>7332.56</v>
      </c>
      <c r="G109" s="123"/>
    </row>
    <row r="110" spans="1:7" s="124" customFormat="1" ht="30" customHeight="1">
      <c r="A110" s="174">
        <v>3121</v>
      </c>
      <c r="B110" s="174"/>
      <c r="C110" s="174"/>
      <c r="D110" s="122" t="s">
        <v>169</v>
      </c>
      <c r="E110" s="75"/>
      <c r="F110" s="120">
        <v>400</v>
      </c>
      <c r="G110" s="123"/>
    </row>
    <row r="111" spans="1:7" s="124" customFormat="1" ht="30" customHeight="1">
      <c r="A111" s="174">
        <v>3132</v>
      </c>
      <c r="B111" s="174"/>
      <c r="C111" s="174"/>
      <c r="D111" s="122" t="s">
        <v>170</v>
      </c>
      <c r="E111" s="75"/>
      <c r="F111" s="120">
        <v>1209.8699999999999</v>
      </c>
      <c r="G111" s="123"/>
    </row>
    <row r="112" spans="1:7" s="125" customFormat="1" ht="30" customHeight="1">
      <c r="A112" s="113"/>
      <c r="B112" s="114">
        <v>32</v>
      </c>
      <c r="C112" s="115"/>
      <c r="D112" s="68" t="s">
        <v>141</v>
      </c>
      <c r="E112" s="75">
        <v>2540</v>
      </c>
      <c r="F112" s="121">
        <f>SUM(F113:F114)</f>
        <v>1100.79</v>
      </c>
      <c r="G112" s="121">
        <f>SUM(F112/E112*100)</f>
        <v>43.33818897637795</v>
      </c>
    </row>
    <row r="113" spans="1:7" s="124" customFormat="1" ht="30" customHeight="1">
      <c r="A113" s="174">
        <v>3211</v>
      </c>
      <c r="B113" s="174"/>
      <c r="C113" s="174"/>
      <c r="D113" s="122" t="s">
        <v>142</v>
      </c>
      <c r="E113" s="75"/>
      <c r="F113" s="120">
        <v>320</v>
      </c>
      <c r="G113" s="123"/>
    </row>
    <row r="114" spans="1:7" s="124" customFormat="1" ht="30" customHeight="1">
      <c r="A114" s="174">
        <v>3212</v>
      </c>
      <c r="B114" s="174"/>
      <c r="C114" s="174"/>
      <c r="D114" s="122" t="s">
        <v>162</v>
      </c>
      <c r="E114" s="75"/>
      <c r="F114" s="120">
        <v>780.79</v>
      </c>
      <c r="G114" s="123"/>
    </row>
    <row r="115" spans="1:7" s="125" customFormat="1" ht="30" customHeight="1">
      <c r="A115" s="165" t="s">
        <v>311</v>
      </c>
      <c r="B115" s="166"/>
      <c r="C115" s="167"/>
      <c r="D115" s="116" t="s">
        <v>312</v>
      </c>
      <c r="E115" s="76">
        <f>SUM(E116)</f>
        <v>1661.63</v>
      </c>
      <c r="F115" s="76">
        <f>SUM(F116)</f>
        <v>1661.63</v>
      </c>
      <c r="G115" s="126"/>
    </row>
    <row r="116" spans="1:7" s="125" customFormat="1" ht="30" customHeight="1">
      <c r="A116" s="113"/>
      <c r="B116" s="114">
        <v>92</v>
      </c>
      <c r="C116" s="115"/>
      <c r="D116" s="68" t="s">
        <v>294</v>
      </c>
      <c r="E116" s="75">
        <v>1661.63</v>
      </c>
      <c r="F116" s="121">
        <f>SUM(F117)</f>
        <v>1661.63</v>
      </c>
      <c r="G116" s="121">
        <f>SUM(F116/E116*100)</f>
        <v>100</v>
      </c>
    </row>
    <row r="117" spans="1:7" s="124" customFormat="1" ht="30" customHeight="1">
      <c r="A117" s="168">
        <v>9222</v>
      </c>
      <c r="B117" s="169"/>
      <c r="C117" s="170"/>
      <c r="D117" s="122" t="s">
        <v>322</v>
      </c>
      <c r="E117" s="75"/>
      <c r="F117" s="120">
        <v>1661.63</v>
      </c>
      <c r="G117" s="123"/>
    </row>
    <row r="118" spans="1:7" s="125" customFormat="1" ht="30" customHeight="1">
      <c r="A118" s="171" t="s">
        <v>208</v>
      </c>
      <c r="B118" s="172"/>
      <c r="C118" s="173"/>
      <c r="D118" s="117" t="s">
        <v>209</v>
      </c>
      <c r="E118" s="76">
        <f>SUM(E120)</f>
        <v>2600</v>
      </c>
      <c r="F118" s="76">
        <f>SUM(F120)</f>
        <v>2600</v>
      </c>
      <c r="G118" s="121">
        <f>SUM(F118/E118*100)</f>
        <v>100</v>
      </c>
    </row>
    <row r="119" spans="1:7" s="125" customFormat="1" ht="30" customHeight="1">
      <c r="A119" s="165" t="s">
        <v>301</v>
      </c>
      <c r="B119" s="166"/>
      <c r="C119" s="167"/>
      <c r="D119" s="116" t="s">
        <v>210</v>
      </c>
      <c r="E119" s="76">
        <f>SUM(E120)</f>
        <v>2600</v>
      </c>
      <c r="F119" s="76">
        <f>SUM(F120)</f>
        <v>2600</v>
      </c>
      <c r="G119" s="126"/>
    </row>
    <row r="120" spans="1:7" s="125" customFormat="1" ht="30" customHeight="1">
      <c r="A120" s="113"/>
      <c r="B120" s="114">
        <v>32</v>
      </c>
      <c r="C120" s="115"/>
      <c r="D120" s="68" t="s">
        <v>141</v>
      </c>
      <c r="E120" s="75">
        <v>2600</v>
      </c>
      <c r="F120" s="121">
        <f>SUM(F121:F123)</f>
        <v>2600</v>
      </c>
      <c r="G120" s="121">
        <f>SUM(F120/E120*100)</f>
        <v>100</v>
      </c>
    </row>
    <row r="121" spans="1:7" s="124" customFormat="1" ht="30" customHeight="1">
      <c r="A121" s="174">
        <v>3222</v>
      </c>
      <c r="B121" s="174"/>
      <c r="C121" s="174"/>
      <c r="D121" s="122" t="s">
        <v>145</v>
      </c>
      <c r="E121" s="75"/>
      <c r="F121" s="120">
        <v>895.85</v>
      </c>
      <c r="G121" s="123"/>
    </row>
    <row r="122" spans="1:7" s="124" customFormat="1" ht="30" customHeight="1">
      <c r="A122" s="174">
        <v>3237</v>
      </c>
      <c r="B122" s="174"/>
      <c r="C122" s="174"/>
      <c r="D122" s="122" t="s">
        <v>153</v>
      </c>
      <c r="E122" s="75"/>
      <c r="F122" s="120">
        <v>473.12</v>
      </c>
      <c r="G122" s="123"/>
    </row>
    <row r="123" spans="1:7" s="124" customFormat="1" ht="30" customHeight="1">
      <c r="A123" s="174">
        <v>3239</v>
      </c>
      <c r="B123" s="174"/>
      <c r="C123" s="174"/>
      <c r="D123" s="122" t="s">
        <v>155</v>
      </c>
      <c r="E123" s="75"/>
      <c r="F123" s="120">
        <v>1231.03</v>
      </c>
      <c r="G123" s="123"/>
    </row>
    <row r="124" spans="1:7" s="125" customFormat="1" ht="30" customHeight="1">
      <c r="A124" s="171" t="s">
        <v>211</v>
      </c>
      <c r="B124" s="172"/>
      <c r="C124" s="173"/>
      <c r="D124" s="117" t="s">
        <v>212</v>
      </c>
      <c r="E124" s="76">
        <f>SUM(E126)</f>
        <v>575.32000000000005</v>
      </c>
      <c r="F124" s="76">
        <f>SUM(F126)</f>
        <v>0</v>
      </c>
      <c r="G124" s="121">
        <f>SUM(F124/E124*100)</f>
        <v>0</v>
      </c>
    </row>
    <row r="125" spans="1:7" s="125" customFormat="1" ht="30" customHeight="1">
      <c r="A125" s="165" t="s">
        <v>302</v>
      </c>
      <c r="B125" s="166"/>
      <c r="C125" s="167"/>
      <c r="D125" s="116" t="s">
        <v>213</v>
      </c>
      <c r="E125" s="76">
        <f>SUM(E126)</f>
        <v>575.32000000000005</v>
      </c>
      <c r="F125" s="76">
        <f>SUM(F126)</f>
        <v>0</v>
      </c>
      <c r="G125" s="126"/>
    </row>
    <row r="126" spans="1:7" s="125" customFormat="1" ht="30" customHeight="1">
      <c r="A126" s="113"/>
      <c r="B126" s="114">
        <v>32</v>
      </c>
      <c r="C126" s="115"/>
      <c r="D126" s="68" t="s">
        <v>141</v>
      </c>
      <c r="E126" s="75">
        <v>575.32000000000005</v>
      </c>
      <c r="F126" s="121">
        <f>SUM(F127:F128)</f>
        <v>0</v>
      </c>
      <c r="G126" s="121">
        <f>SUM(F126/E126*100)</f>
        <v>0</v>
      </c>
    </row>
    <row r="127" spans="1:7" s="124" customFormat="1" ht="30" customHeight="1">
      <c r="A127" s="168">
        <v>3221</v>
      </c>
      <c r="B127" s="169"/>
      <c r="C127" s="170"/>
      <c r="D127" s="122" t="s">
        <v>144</v>
      </c>
      <c r="E127" s="75"/>
      <c r="F127" s="120">
        <v>0</v>
      </c>
      <c r="G127" s="123"/>
    </row>
    <row r="128" spans="1:7" s="124" customFormat="1" ht="30" customHeight="1">
      <c r="A128" s="168">
        <v>3293</v>
      </c>
      <c r="B128" s="169"/>
      <c r="C128" s="170"/>
      <c r="D128" s="122" t="s">
        <v>156</v>
      </c>
      <c r="E128" s="75"/>
      <c r="F128" s="120">
        <v>0</v>
      </c>
      <c r="G128" s="123"/>
    </row>
    <row r="129" spans="1:7" s="125" customFormat="1" ht="30" customHeight="1">
      <c r="A129" s="171" t="s">
        <v>313</v>
      </c>
      <c r="B129" s="172"/>
      <c r="C129" s="173"/>
      <c r="D129" s="117" t="s">
        <v>314</v>
      </c>
      <c r="E129" s="76">
        <f>SUM(E131)</f>
        <v>400</v>
      </c>
      <c r="F129" s="76">
        <f>SUM(F131)</f>
        <v>0</v>
      </c>
      <c r="G129" s="121">
        <f>SUM(F129/E129*100)</f>
        <v>0</v>
      </c>
    </row>
    <row r="130" spans="1:7" s="125" customFormat="1" ht="30" customHeight="1">
      <c r="A130" s="165" t="s">
        <v>302</v>
      </c>
      <c r="B130" s="166"/>
      <c r="C130" s="167"/>
      <c r="D130" s="116" t="s">
        <v>213</v>
      </c>
      <c r="E130" s="76">
        <f>SUM(E131)</f>
        <v>400</v>
      </c>
      <c r="F130" s="76">
        <f>SUM(F131)</f>
        <v>0</v>
      </c>
      <c r="G130" s="126"/>
    </row>
    <row r="131" spans="1:7" s="125" customFormat="1" ht="30" customHeight="1">
      <c r="A131" s="113"/>
      <c r="B131" s="114">
        <v>32</v>
      </c>
      <c r="C131" s="115"/>
      <c r="D131" s="68" t="s">
        <v>141</v>
      </c>
      <c r="E131" s="75">
        <v>400</v>
      </c>
      <c r="F131" s="121">
        <f>SUM(F132:F133)</f>
        <v>0</v>
      </c>
      <c r="G131" s="121">
        <f>SUM(F131/E131*100)</f>
        <v>0</v>
      </c>
    </row>
    <row r="132" spans="1:7" s="124" customFormat="1" ht="30" customHeight="1">
      <c r="A132" s="168">
        <v>3211</v>
      </c>
      <c r="B132" s="169"/>
      <c r="C132" s="170"/>
      <c r="D132" s="122" t="s">
        <v>142</v>
      </c>
      <c r="E132" s="75"/>
      <c r="F132" s="120">
        <v>0</v>
      </c>
      <c r="G132" s="123"/>
    </row>
    <row r="133" spans="1:7" s="124" customFormat="1" ht="30" customHeight="1">
      <c r="A133" s="168">
        <v>3241</v>
      </c>
      <c r="B133" s="169"/>
      <c r="C133" s="170"/>
      <c r="D133" s="122" t="s">
        <v>166</v>
      </c>
      <c r="E133" s="75"/>
      <c r="F133" s="120">
        <v>0</v>
      </c>
      <c r="G133" s="123"/>
    </row>
    <row r="134" spans="1:7" s="125" customFormat="1" ht="30" customHeight="1">
      <c r="A134" s="171" t="s">
        <v>214</v>
      </c>
      <c r="B134" s="172"/>
      <c r="C134" s="173"/>
      <c r="D134" s="117" t="s">
        <v>215</v>
      </c>
      <c r="E134" s="76">
        <f>SUM(E136,E142)</f>
        <v>1600</v>
      </c>
      <c r="F134" s="76">
        <f>SUM(F136,F142)</f>
        <v>1700</v>
      </c>
      <c r="G134" s="121">
        <f>SUM(F134/E134*100)</f>
        <v>106.25</v>
      </c>
    </row>
    <row r="135" spans="1:7" s="125" customFormat="1" ht="30" customHeight="1">
      <c r="A135" s="165" t="s">
        <v>216</v>
      </c>
      <c r="B135" s="166"/>
      <c r="C135" s="167"/>
      <c r="D135" s="116" t="s">
        <v>217</v>
      </c>
      <c r="E135" s="76">
        <f>SUM(E136,E142)</f>
        <v>1600</v>
      </c>
      <c r="F135" s="76">
        <f>SUM(F136,F142)</f>
        <v>1700</v>
      </c>
      <c r="G135" s="126"/>
    </row>
    <row r="136" spans="1:7" s="125" customFormat="1" ht="30" customHeight="1">
      <c r="A136" s="113"/>
      <c r="B136" s="114">
        <v>32</v>
      </c>
      <c r="C136" s="115"/>
      <c r="D136" s="68" t="s">
        <v>141</v>
      </c>
      <c r="E136" s="75">
        <v>1380</v>
      </c>
      <c r="F136" s="121">
        <f>SUM(F137:F141)</f>
        <v>1476.1</v>
      </c>
      <c r="G136" s="121">
        <f>SUM(F136/E136*100)</f>
        <v>106.96376811594202</v>
      </c>
    </row>
    <row r="137" spans="1:7" s="124" customFormat="1" ht="30" customHeight="1">
      <c r="A137" s="168">
        <v>3211</v>
      </c>
      <c r="B137" s="169"/>
      <c r="C137" s="170"/>
      <c r="D137" s="122" t="s">
        <v>142</v>
      </c>
      <c r="E137" s="75"/>
      <c r="F137" s="120">
        <v>0</v>
      </c>
      <c r="G137" s="123"/>
    </row>
    <row r="138" spans="1:7" s="124" customFormat="1" ht="30" customHeight="1">
      <c r="A138" s="168">
        <v>3222</v>
      </c>
      <c r="B138" s="169"/>
      <c r="C138" s="170"/>
      <c r="D138" s="122" t="s">
        <v>145</v>
      </c>
      <c r="E138" s="75"/>
      <c r="F138" s="120">
        <v>572.72</v>
      </c>
      <c r="G138" s="120"/>
    </row>
    <row r="139" spans="1:7" s="124" customFormat="1" ht="30" customHeight="1">
      <c r="A139" s="168">
        <v>3225</v>
      </c>
      <c r="B139" s="169"/>
      <c r="C139" s="170"/>
      <c r="D139" s="122" t="s">
        <v>147</v>
      </c>
      <c r="E139" s="75"/>
      <c r="F139" s="120">
        <v>198.38</v>
      </c>
      <c r="G139" s="123"/>
    </row>
    <row r="140" spans="1:7" s="124" customFormat="1" ht="30" customHeight="1">
      <c r="A140" s="168">
        <v>3231</v>
      </c>
      <c r="B140" s="169"/>
      <c r="C140" s="170"/>
      <c r="D140" s="122" t="s">
        <v>149</v>
      </c>
      <c r="E140" s="75"/>
      <c r="F140" s="120">
        <v>625</v>
      </c>
      <c r="G140" s="123"/>
    </row>
    <row r="141" spans="1:7" s="124" customFormat="1" ht="30" customHeight="1">
      <c r="A141" s="168">
        <v>3239</v>
      </c>
      <c r="B141" s="169"/>
      <c r="C141" s="170"/>
      <c r="D141" s="122" t="s">
        <v>155</v>
      </c>
      <c r="E141" s="75"/>
      <c r="F141" s="120">
        <v>80</v>
      </c>
      <c r="G141" s="123"/>
    </row>
    <row r="142" spans="1:7" s="125" customFormat="1" ht="30" customHeight="1">
      <c r="A142" s="46"/>
      <c r="B142" s="47">
        <v>42</v>
      </c>
      <c r="C142" s="48"/>
      <c r="D142" s="68" t="s">
        <v>173</v>
      </c>
      <c r="E142" s="76">
        <v>220</v>
      </c>
      <c r="F142" s="121">
        <f>SUM(F143)</f>
        <v>223.9</v>
      </c>
      <c r="G142" s="121">
        <f>SUM(F142/E142*100)</f>
        <v>101.77272727272728</v>
      </c>
    </row>
    <row r="143" spans="1:7" s="124" customFormat="1" ht="30" customHeight="1">
      <c r="A143" s="168">
        <v>4227</v>
      </c>
      <c r="B143" s="169"/>
      <c r="C143" s="170"/>
      <c r="D143" s="122" t="s">
        <v>175</v>
      </c>
      <c r="E143" s="75"/>
      <c r="F143" s="120">
        <v>223.9</v>
      </c>
      <c r="G143" s="123"/>
    </row>
    <row r="144" spans="1:7" s="125" customFormat="1" ht="30" customHeight="1">
      <c r="A144" s="175" t="s">
        <v>251</v>
      </c>
      <c r="B144" s="176"/>
      <c r="C144" s="177"/>
      <c r="D144" s="77" t="s">
        <v>205</v>
      </c>
      <c r="E144" s="76">
        <f>SUM(E145,E149,E155)</f>
        <v>1104.25</v>
      </c>
      <c r="F144" s="76">
        <f>SUM(F145,F149,F155)</f>
        <v>499.75</v>
      </c>
      <c r="G144" s="121">
        <f>SUM(F144/E144*100)</f>
        <v>45.256961738736699</v>
      </c>
    </row>
    <row r="145" spans="1:7" s="125" customFormat="1" ht="30" customHeight="1">
      <c r="A145" s="171" t="s">
        <v>218</v>
      </c>
      <c r="B145" s="172"/>
      <c r="C145" s="173"/>
      <c r="D145" s="117" t="s">
        <v>219</v>
      </c>
      <c r="E145" s="76">
        <f>SUM(E147)</f>
        <v>405</v>
      </c>
      <c r="F145" s="76">
        <f>SUM(F147)</f>
        <v>400.5</v>
      </c>
      <c r="G145" s="121">
        <f>SUM(F145/E145*100)</f>
        <v>98.888888888888886</v>
      </c>
    </row>
    <row r="146" spans="1:7" s="125" customFormat="1" ht="38.25">
      <c r="A146" s="165" t="s">
        <v>303</v>
      </c>
      <c r="B146" s="166"/>
      <c r="C146" s="167"/>
      <c r="D146" s="116" t="s">
        <v>220</v>
      </c>
      <c r="E146" s="76">
        <f>SUM(E147)</f>
        <v>405</v>
      </c>
      <c r="F146" s="76">
        <f>SUM(F147)</f>
        <v>400.5</v>
      </c>
      <c r="G146" s="126"/>
    </row>
    <row r="147" spans="1:7" s="125" customFormat="1" ht="30" customHeight="1">
      <c r="A147" s="113"/>
      <c r="B147" s="114">
        <v>38</v>
      </c>
      <c r="C147" s="115"/>
      <c r="D147" s="68" t="s">
        <v>171</v>
      </c>
      <c r="E147" s="76">
        <v>405</v>
      </c>
      <c r="F147" s="121">
        <f>SUM(F148)</f>
        <v>400.5</v>
      </c>
      <c r="G147" s="121">
        <f>SUM(F147/E147*100)</f>
        <v>98.888888888888886</v>
      </c>
    </row>
    <row r="148" spans="1:7" s="124" customFormat="1" ht="30" customHeight="1">
      <c r="A148" s="168">
        <v>3812</v>
      </c>
      <c r="B148" s="169"/>
      <c r="C148" s="170"/>
      <c r="D148" s="122" t="s">
        <v>172</v>
      </c>
      <c r="E148" s="75"/>
      <c r="F148" s="120">
        <v>400.5</v>
      </c>
      <c r="G148" s="123"/>
    </row>
    <row r="149" spans="1:7" s="125" customFormat="1" ht="30" customHeight="1">
      <c r="A149" s="171" t="s">
        <v>252</v>
      </c>
      <c r="B149" s="172"/>
      <c r="C149" s="173"/>
      <c r="D149" s="117" t="s">
        <v>253</v>
      </c>
      <c r="E149" s="76">
        <f>SUM(E151)</f>
        <v>600</v>
      </c>
      <c r="F149" s="76">
        <f>SUM(F151)</f>
        <v>0</v>
      </c>
      <c r="G149" s="121">
        <f>SUM(F149/E149*100)</f>
        <v>0</v>
      </c>
    </row>
    <row r="150" spans="1:7" s="125" customFormat="1" ht="30" customHeight="1">
      <c r="A150" s="165" t="s">
        <v>216</v>
      </c>
      <c r="B150" s="166"/>
      <c r="C150" s="167"/>
      <c r="D150" s="116" t="s">
        <v>217</v>
      </c>
      <c r="E150" s="76">
        <f>SUM(E151)</f>
        <v>600</v>
      </c>
      <c r="F150" s="76">
        <f>SUM(F151)</f>
        <v>0</v>
      </c>
      <c r="G150" s="126"/>
    </row>
    <row r="151" spans="1:7" s="125" customFormat="1" ht="30" customHeight="1">
      <c r="A151" s="113"/>
      <c r="B151" s="114">
        <v>32</v>
      </c>
      <c r="C151" s="115"/>
      <c r="D151" s="68" t="s">
        <v>141</v>
      </c>
      <c r="E151" s="76">
        <v>600</v>
      </c>
      <c r="F151" s="121">
        <f>SUM(F152:F154)</f>
        <v>0</v>
      </c>
      <c r="G151" s="121">
        <f>SUM(F151/E151*100)</f>
        <v>0</v>
      </c>
    </row>
    <row r="152" spans="1:7" s="124" customFormat="1" ht="30" customHeight="1">
      <c r="A152" s="168">
        <v>3225</v>
      </c>
      <c r="B152" s="169"/>
      <c r="C152" s="170"/>
      <c r="D152" s="122" t="s">
        <v>147</v>
      </c>
      <c r="E152" s="75"/>
      <c r="F152" s="120">
        <v>0</v>
      </c>
      <c r="G152" s="123"/>
    </row>
    <row r="153" spans="1:7" s="124" customFormat="1" ht="30" customHeight="1">
      <c r="A153" s="168">
        <v>3237</v>
      </c>
      <c r="B153" s="169"/>
      <c r="C153" s="170"/>
      <c r="D153" s="122" t="s">
        <v>153</v>
      </c>
      <c r="E153" s="75"/>
      <c r="F153" s="120">
        <v>0</v>
      </c>
      <c r="G153" s="123"/>
    </row>
    <row r="154" spans="1:7" s="124" customFormat="1" ht="30" customHeight="1">
      <c r="A154" s="168">
        <v>3295</v>
      </c>
      <c r="B154" s="169"/>
      <c r="C154" s="170"/>
      <c r="D154" s="122" t="s">
        <v>158</v>
      </c>
      <c r="E154" s="75"/>
      <c r="F154" s="120">
        <v>0</v>
      </c>
      <c r="G154" s="123"/>
    </row>
    <row r="155" spans="1:7" s="125" customFormat="1" ht="30" customHeight="1">
      <c r="A155" s="171" t="s">
        <v>260</v>
      </c>
      <c r="B155" s="172"/>
      <c r="C155" s="173"/>
      <c r="D155" s="117" t="s">
        <v>261</v>
      </c>
      <c r="E155" s="76">
        <f>SUM(E157)</f>
        <v>99.25</v>
      </c>
      <c r="F155" s="76">
        <f>SUM(F157)</f>
        <v>99.25</v>
      </c>
      <c r="G155" s="121">
        <f>SUM(F155/E155*100)</f>
        <v>100</v>
      </c>
    </row>
    <row r="156" spans="1:7" s="125" customFormat="1" ht="30" customHeight="1">
      <c r="A156" s="165" t="s">
        <v>216</v>
      </c>
      <c r="B156" s="166"/>
      <c r="C156" s="167"/>
      <c r="D156" s="116" t="s">
        <v>217</v>
      </c>
      <c r="E156" s="76">
        <f>SUM(E157)</f>
        <v>99.25</v>
      </c>
      <c r="F156" s="76">
        <f>SUM(F157)</f>
        <v>99.25</v>
      </c>
      <c r="G156" s="126"/>
    </row>
    <row r="157" spans="1:7" s="125" customFormat="1" ht="30" customHeight="1">
      <c r="A157" s="113"/>
      <c r="B157" s="114">
        <v>32</v>
      </c>
      <c r="C157" s="115"/>
      <c r="D157" s="68" t="s">
        <v>141</v>
      </c>
      <c r="E157" s="76">
        <v>99.25</v>
      </c>
      <c r="F157" s="121">
        <f>SUM(F158:F158)</f>
        <v>99.25</v>
      </c>
      <c r="G157" s="121">
        <f>SUM(F157/E157*100)</f>
        <v>100</v>
      </c>
    </row>
    <row r="158" spans="1:7" s="124" customFormat="1" ht="30" customHeight="1">
      <c r="A158" s="168">
        <v>3239</v>
      </c>
      <c r="B158" s="169"/>
      <c r="C158" s="170"/>
      <c r="D158" s="122" t="s">
        <v>155</v>
      </c>
      <c r="E158" s="75"/>
      <c r="F158" s="120">
        <v>99.25</v>
      </c>
      <c r="G158" s="123"/>
    </row>
    <row r="159" spans="1:7" s="125" customFormat="1" ht="30" customHeight="1">
      <c r="A159" s="171" t="s">
        <v>221</v>
      </c>
      <c r="B159" s="172"/>
      <c r="C159" s="173"/>
      <c r="D159" s="117" t="s">
        <v>222</v>
      </c>
      <c r="E159" s="76">
        <f>SUM(E160)</f>
        <v>5000</v>
      </c>
      <c r="F159" s="76">
        <f>SUM(F160)</f>
        <v>1439.84</v>
      </c>
      <c r="G159" s="121">
        <f t="shared" ref="G159:G160" si="2">SUM(F159/E159*100)</f>
        <v>28.796800000000001</v>
      </c>
    </row>
    <row r="160" spans="1:7" s="125" customFormat="1" ht="30" customHeight="1">
      <c r="A160" s="171" t="s">
        <v>223</v>
      </c>
      <c r="B160" s="172"/>
      <c r="C160" s="173"/>
      <c r="D160" s="117" t="s">
        <v>224</v>
      </c>
      <c r="E160" s="76">
        <f>SUM(E162)</f>
        <v>5000</v>
      </c>
      <c r="F160" s="76">
        <f>SUM(F162)</f>
        <v>1439.84</v>
      </c>
      <c r="G160" s="121">
        <f t="shared" si="2"/>
        <v>28.796800000000001</v>
      </c>
    </row>
    <row r="161" spans="1:7" s="125" customFormat="1" ht="30" customHeight="1">
      <c r="A161" s="165" t="s">
        <v>193</v>
      </c>
      <c r="B161" s="166"/>
      <c r="C161" s="167"/>
      <c r="D161" s="116" t="s">
        <v>194</v>
      </c>
      <c r="E161" s="76">
        <f>SUM(E162)</f>
        <v>5000</v>
      </c>
      <c r="F161" s="76">
        <f>SUM(F162)</f>
        <v>1439.84</v>
      </c>
      <c r="G161" s="126"/>
    </row>
    <row r="162" spans="1:7" s="125" customFormat="1" ht="30" customHeight="1">
      <c r="A162" s="113"/>
      <c r="B162" s="114">
        <v>32</v>
      </c>
      <c r="C162" s="115"/>
      <c r="D162" s="68" t="s">
        <v>141</v>
      </c>
      <c r="E162" s="76">
        <v>5000</v>
      </c>
      <c r="F162" s="121">
        <f>SUM(F163)</f>
        <v>1439.84</v>
      </c>
      <c r="G162" s="121">
        <f>SUM(F162/E162*100)</f>
        <v>28.796800000000001</v>
      </c>
    </row>
    <row r="163" spans="1:7" s="125" customFormat="1" ht="30" customHeight="1">
      <c r="A163" s="168">
        <v>3232</v>
      </c>
      <c r="B163" s="169"/>
      <c r="C163" s="170"/>
      <c r="D163" s="122" t="s">
        <v>150</v>
      </c>
      <c r="E163" s="76"/>
      <c r="F163" s="120">
        <v>1439.84</v>
      </c>
      <c r="G163" s="126"/>
    </row>
    <row r="164" spans="1:7" s="125" customFormat="1" ht="30" customHeight="1">
      <c r="A164" s="171" t="s">
        <v>262</v>
      </c>
      <c r="B164" s="172"/>
      <c r="C164" s="173"/>
      <c r="D164" s="117" t="s">
        <v>263</v>
      </c>
      <c r="E164" s="76">
        <f t="shared" ref="E164:F166" si="3">SUM(E165)</f>
        <v>30000</v>
      </c>
      <c r="F164" s="76">
        <f t="shared" si="3"/>
        <v>8479.5300000000007</v>
      </c>
      <c r="G164" s="121">
        <f t="shared" ref="G164:G165" si="4">SUM(F164/E164*100)</f>
        <v>28.265100000000004</v>
      </c>
    </row>
    <row r="165" spans="1:7" s="125" customFormat="1" ht="30" customHeight="1">
      <c r="A165" s="171" t="s">
        <v>264</v>
      </c>
      <c r="B165" s="172"/>
      <c r="C165" s="173"/>
      <c r="D165" s="117" t="s">
        <v>265</v>
      </c>
      <c r="E165" s="76">
        <f>SUM(E167)</f>
        <v>30000</v>
      </c>
      <c r="F165" s="76">
        <f>SUM(F167)</f>
        <v>8479.5300000000007</v>
      </c>
      <c r="G165" s="121">
        <f t="shared" si="4"/>
        <v>28.265100000000004</v>
      </c>
    </row>
    <row r="166" spans="1:7" s="125" customFormat="1" ht="30" customHeight="1">
      <c r="A166" s="165" t="s">
        <v>292</v>
      </c>
      <c r="B166" s="166"/>
      <c r="C166" s="167"/>
      <c r="D166" s="116" t="s">
        <v>293</v>
      </c>
      <c r="E166" s="76">
        <f t="shared" si="3"/>
        <v>30000</v>
      </c>
      <c r="F166" s="76">
        <f t="shared" si="3"/>
        <v>8479.5300000000007</v>
      </c>
      <c r="G166" s="126"/>
    </row>
    <row r="167" spans="1:7" s="125" customFormat="1" ht="30" customHeight="1">
      <c r="A167" s="46"/>
      <c r="B167" s="47">
        <v>41</v>
      </c>
      <c r="C167" s="48"/>
      <c r="D167" s="68" t="s">
        <v>320</v>
      </c>
      <c r="E167" s="76">
        <v>30000</v>
      </c>
      <c r="F167" s="76">
        <f>SUM(F168)</f>
        <v>8479.5300000000007</v>
      </c>
      <c r="G167" s="121">
        <f>SUM(F167/E167*100)</f>
        <v>28.265100000000004</v>
      </c>
    </row>
    <row r="168" spans="1:7" s="124" customFormat="1" ht="30" customHeight="1">
      <c r="A168" s="168">
        <v>4124</v>
      </c>
      <c r="B168" s="169"/>
      <c r="C168" s="170"/>
      <c r="D168" s="122" t="s">
        <v>321</v>
      </c>
      <c r="E168" s="75"/>
      <c r="F168" s="120">
        <v>8479.5300000000007</v>
      </c>
      <c r="G168" s="123"/>
    </row>
    <row r="169" spans="1:7" s="125" customFormat="1" ht="30" customHeight="1">
      <c r="A169" s="171" t="s">
        <v>225</v>
      </c>
      <c r="B169" s="172"/>
      <c r="C169" s="173"/>
      <c r="D169" s="117" t="s">
        <v>226</v>
      </c>
      <c r="E169" s="76">
        <f>SUM(E170,E182)</f>
        <v>10389.82</v>
      </c>
      <c r="F169" s="76">
        <f>SUM(F170,F182)</f>
        <v>1428.48</v>
      </c>
      <c r="G169" s="121">
        <f t="shared" ref="G169:G170" si="5">SUM(F169/E169*100)</f>
        <v>13.748842617100202</v>
      </c>
    </row>
    <row r="170" spans="1:7" s="125" customFormat="1" ht="30" customHeight="1">
      <c r="A170" s="171" t="s">
        <v>227</v>
      </c>
      <c r="B170" s="172"/>
      <c r="C170" s="173"/>
      <c r="D170" s="117" t="s">
        <v>228</v>
      </c>
      <c r="E170" s="76">
        <f>SUM(E172,E177,E180)</f>
        <v>8934.82</v>
      </c>
      <c r="F170" s="76">
        <f>SUM(F172,F177,F180)</f>
        <v>1150</v>
      </c>
      <c r="G170" s="121">
        <f t="shared" si="5"/>
        <v>12.870992364703488</v>
      </c>
    </row>
    <row r="171" spans="1:7" s="125" customFormat="1" ht="30" customHeight="1">
      <c r="A171" s="165" t="s">
        <v>296</v>
      </c>
      <c r="B171" s="166"/>
      <c r="C171" s="167"/>
      <c r="D171" s="116" t="s">
        <v>200</v>
      </c>
      <c r="E171" s="76">
        <f>SUM(E172)</f>
        <v>7784.82</v>
      </c>
      <c r="F171" s="76">
        <f>SUM(F172)</f>
        <v>0</v>
      </c>
      <c r="G171" s="126"/>
    </row>
    <row r="172" spans="1:7" s="125" customFormat="1" ht="30" customHeight="1">
      <c r="A172" s="46"/>
      <c r="B172" s="47">
        <v>42</v>
      </c>
      <c r="C172" s="48"/>
      <c r="D172" s="68" t="s">
        <v>173</v>
      </c>
      <c r="E172" s="76">
        <v>7784.82</v>
      </c>
      <c r="F172" s="121">
        <f>SUM(F173:F175)</f>
        <v>0</v>
      </c>
      <c r="G172" s="121">
        <f>SUM(F172/E172*100)</f>
        <v>0</v>
      </c>
    </row>
    <row r="173" spans="1:7" s="124" customFormat="1" ht="30" customHeight="1">
      <c r="A173" s="168">
        <v>4221</v>
      </c>
      <c r="B173" s="169"/>
      <c r="C173" s="170"/>
      <c r="D173" s="122" t="s">
        <v>174</v>
      </c>
      <c r="E173" s="75"/>
      <c r="F173" s="120">
        <v>0</v>
      </c>
      <c r="G173" s="123"/>
    </row>
    <row r="174" spans="1:7" s="124" customFormat="1" ht="30" customHeight="1">
      <c r="A174" s="168">
        <v>4223</v>
      </c>
      <c r="B174" s="169"/>
      <c r="C174" s="170"/>
      <c r="D174" s="122" t="s">
        <v>256</v>
      </c>
      <c r="E174" s="75"/>
      <c r="F174" s="120">
        <v>0</v>
      </c>
      <c r="G174" s="123"/>
    </row>
    <row r="175" spans="1:7" s="124" customFormat="1" ht="30" customHeight="1">
      <c r="A175" s="168">
        <v>4227</v>
      </c>
      <c r="B175" s="169"/>
      <c r="C175" s="170"/>
      <c r="D175" s="122" t="s">
        <v>175</v>
      </c>
      <c r="E175" s="75"/>
      <c r="F175" s="120">
        <v>0</v>
      </c>
      <c r="G175" s="123"/>
    </row>
    <row r="176" spans="1:7" s="125" customFormat="1" ht="30" customHeight="1">
      <c r="A176" s="165" t="s">
        <v>232</v>
      </c>
      <c r="B176" s="166"/>
      <c r="C176" s="167"/>
      <c r="D176" s="116" t="s">
        <v>233</v>
      </c>
      <c r="E176" s="76">
        <f>SUM(E177)</f>
        <v>850</v>
      </c>
      <c r="F176" s="76">
        <f>SUM(F177)</f>
        <v>850</v>
      </c>
      <c r="G176" s="126"/>
    </row>
    <row r="177" spans="1:7" s="125" customFormat="1" ht="30" customHeight="1">
      <c r="A177" s="46"/>
      <c r="B177" s="47">
        <v>42</v>
      </c>
      <c r="C177" s="48"/>
      <c r="D177" s="68" t="s">
        <v>173</v>
      </c>
      <c r="E177" s="76">
        <v>850</v>
      </c>
      <c r="F177" s="121">
        <f>SUM(F178)</f>
        <v>850</v>
      </c>
      <c r="G177" s="121">
        <f>SUM(F177/E177*100)</f>
        <v>100</v>
      </c>
    </row>
    <row r="178" spans="1:7" s="124" customFormat="1" ht="30" customHeight="1">
      <c r="A178" s="168">
        <v>4221</v>
      </c>
      <c r="B178" s="169"/>
      <c r="C178" s="170"/>
      <c r="D178" s="122" t="s">
        <v>174</v>
      </c>
      <c r="E178" s="75"/>
      <c r="F178" s="120">
        <v>850</v>
      </c>
      <c r="G178" s="123"/>
    </row>
    <row r="179" spans="1:7" s="125" customFormat="1" ht="30" customHeight="1">
      <c r="A179" s="165" t="s">
        <v>299</v>
      </c>
      <c r="B179" s="166"/>
      <c r="C179" s="167"/>
      <c r="D179" s="116" t="s">
        <v>201</v>
      </c>
      <c r="E179" s="76">
        <f>SUM(E180)</f>
        <v>300</v>
      </c>
      <c r="F179" s="76">
        <f>SUM(F180)</f>
        <v>300</v>
      </c>
      <c r="G179" s="126"/>
    </row>
    <row r="180" spans="1:7" s="125" customFormat="1" ht="30" customHeight="1">
      <c r="A180" s="46"/>
      <c r="B180" s="47">
        <v>42</v>
      </c>
      <c r="C180" s="48"/>
      <c r="D180" s="68" t="s">
        <v>173</v>
      </c>
      <c r="E180" s="76">
        <v>300</v>
      </c>
      <c r="F180" s="121">
        <f>SUM(F181)</f>
        <v>300</v>
      </c>
      <c r="G180" s="121">
        <f>SUM(F180/E180*100)</f>
        <v>100</v>
      </c>
    </row>
    <row r="181" spans="1:7" s="124" customFormat="1" ht="30" customHeight="1">
      <c r="A181" s="168">
        <v>4227</v>
      </c>
      <c r="B181" s="169"/>
      <c r="C181" s="170"/>
      <c r="D181" s="122" t="s">
        <v>175</v>
      </c>
      <c r="E181" s="75"/>
      <c r="F181" s="120">
        <v>300</v>
      </c>
      <c r="G181" s="123"/>
    </row>
    <row r="182" spans="1:7" s="125" customFormat="1" ht="30" customHeight="1">
      <c r="A182" s="171" t="s">
        <v>229</v>
      </c>
      <c r="B182" s="172"/>
      <c r="C182" s="173"/>
      <c r="D182" s="117" t="s">
        <v>230</v>
      </c>
      <c r="E182" s="76">
        <f>SUM(E184,E187,E190,E193)</f>
        <v>1455</v>
      </c>
      <c r="F182" s="76">
        <f>SUM(F184,F187,F190,F193)</f>
        <v>278.48</v>
      </c>
      <c r="G182" s="121">
        <f>SUM(F182/E182*100)</f>
        <v>19.139518900343646</v>
      </c>
    </row>
    <row r="183" spans="1:7" s="125" customFormat="1" ht="30" customHeight="1">
      <c r="A183" s="165" t="s">
        <v>216</v>
      </c>
      <c r="B183" s="166"/>
      <c r="C183" s="167"/>
      <c r="D183" s="116" t="s">
        <v>217</v>
      </c>
      <c r="E183" s="76">
        <f>SUM(E184)</f>
        <v>330</v>
      </c>
      <c r="F183" s="76">
        <f>SUM(F184)</f>
        <v>239.98</v>
      </c>
      <c r="G183" s="126"/>
    </row>
    <row r="184" spans="1:7" s="125" customFormat="1" ht="30" customHeight="1">
      <c r="A184" s="46"/>
      <c r="B184" s="47">
        <v>42</v>
      </c>
      <c r="C184" s="48"/>
      <c r="D184" s="68" t="s">
        <v>173</v>
      </c>
      <c r="E184" s="76">
        <v>330</v>
      </c>
      <c r="F184" s="121">
        <f>SUM(F185)</f>
        <v>239.98</v>
      </c>
      <c r="G184" s="121">
        <f>SUM(F184/E184*100)</f>
        <v>72.721212121212119</v>
      </c>
    </row>
    <row r="185" spans="1:7" s="124" customFormat="1" ht="30" customHeight="1">
      <c r="A185" s="168">
        <v>4241</v>
      </c>
      <c r="B185" s="169"/>
      <c r="C185" s="170"/>
      <c r="D185" s="122" t="s">
        <v>176</v>
      </c>
      <c r="E185" s="75"/>
      <c r="F185" s="120">
        <v>239.98</v>
      </c>
      <c r="G185" s="123"/>
    </row>
    <row r="186" spans="1:7" s="125" customFormat="1" ht="30" customHeight="1">
      <c r="A186" s="165" t="s">
        <v>296</v>
      </c>
      <c r="B186" s="166"/>
      <c r="C186" s="167"/>
      <c r="D186" s="116" t="s">
        <v>200</v>
      </c>
      <c r="E186" s="76">
        <f>SUM(E187)</f>
        <v>400</v>
      </c>
      <c r="F186" s="76">
        <f>SUM(F187)</f>
        <v>0</v>
      </c>
      <c r="G186" s="126"/>
    </row>
    <row r="187" spans="1:7" s="125" customFormat="1" ht="30" customHeight="1">
      <c r="A187" s="46"/>
      <c r="B187" s="47">
        <v>42</v>
      </c>
      <c r="C187" s="48"/>
      <c r="D187" s="68" t="s">
        <v>173</v>
      </c>
      <c r="E187" s="76">
        <v>400</v>
      </c>
      <c r="F187" s="121">
        <f>SUM(F188)</f>
        <v>0</v>
      </c>
      <c r="G187" s="121">
        <f>SUM(F187/E187*100)</f>
        <v>0</v>
      </c>
    </row>
    <row r="188" spans="1:7" s="124" customFormat="1" ht="30" customHeight="1">
      <c r="A188" s="168">
        <v>4241</v>
      </c>
      <c r="B188" s="169"/>
      <c r="C188" s="170"/>
      <c r="D188" s="122" t="s">
        <v>176</v>
      </c>
      <c r="E188" s="75"/>
      <c r="F188" s="120">
        <v>0</v>
      </c>
      <c r="G188" s="123"/>
    </row>
    <row r="189" spans="1:7" s="125" customFormat="1" ht="30" customHeight="1">
      <c r="A189" s="165" t="s">
        <v>297</v>
      </c>
      <c r="B189" s="166"/>
      <c r="C189" s="167"/>
      <c r="D189" s="116" t="s">
        <v>298</v>
      </c>
      <c r="E189" s="76">
        <f>SUM(E190)</f>
        <v>425</v>
      </c>
      <c r="F189" s="76">
        <f>SUM(F190)</f>
        <v>0</v>
      </c>
      <c r="G189" s="126"/>
    </row>
    <row r="190" spans="1:7" s="125" customFormat="1" ht="30" customHeight="1">
      <c r="A190" s="46"/>
      <c r="B190" s="47">
        <v>42</v>
      </c>
      <c r="C190" s="48"/>
      <c r="D190" s="68" t="s">
        <v>173</v>
      </c>
      <c r="E190" s="76">
        <v>425</v>
      </c>
      <c r="F190" s="121">
        <f>SUM(F191)</f>
        <v>0</v>
      </c>
      <c r="G190" s="121">
        <f>SUM(F190/E190*100)</f>
        <v>0</v>
      </c>
    </row>
    <row r="191" spans="1:7" s="124" customFormat="1" ht="30" customHeight="1">
      <c r="A191" s="168">
        <v>4241</v>
      </c>
      <c r="B191" s="169"/>
      <c r="C191" s="170"/>
      <c r="D191" s="122" t="s">
        <v>176</v>
      </c>
      <c r="E191" s="75"/>
      <c r="F191" s="120">
        <v>0</v>
      </c>
      <c r="G191" s="123"/>
    </row>
    <row r="192" spans="1:7" s="125" customFormat="1" ht="30" customHeight="1">
      <c r="A192" s="165" t="s">
        <v>299</v>
      </c>
      <c r="B192" s="166"/>
      <c r="C192" s="167"/>
      <c r="D192" s="116" t="s">
        <v>201</v>
      </c>
      <c r="E192" s="76">
        <f>SUM(E193)</f>
        <v>300</v>
      </c>
      <c r="F192" s="76">
        <f>SUM(F193)</f>
        <v>38.5</v>
      </c>
      <c r="G192" s="126"/>
    </row>
    <row r="193" spans="1:7" s="125" customFormat="1" ht="30" customHeight="1">
      <c r="A193" s="46"/>
      <c r="B193" s="47">
        <v>42</v>
      </c>
      <c r="C193" s="48"/>
      <c r="D193" s="68" t="s">
        <v>173</v>
      </c>
      <c r="E193" s="76">
        <v>300</v>
      </c>
      <c r="F193" s="121">
        <f>SUM(F194)</f>
        <v>38.5</v>
      </c>
      <c r="G193" s="121">
        <f>SUM(F193/E193*100)</f>
        <v>12.833333333333332</v>
      </c>
    </row>
    <row r="194" spans="1:7" s="124" customFormat="1" ht="30" customHeight="1">
      <c r="A194" s="168">
        <v>4241</v>
      </c>
      <c r="B194" s="169"/>
      <c r="C194" s="170"/>
      <c r="D194" s="122" t="s">
        <v>176</v>
      </c>
      <c r="E194" s="75"/>
      <c r="F194" s="120">
        <v>38.5</v>
      </c>
      <c r="G194" s="123"/>
    </row>
    <row r="195" spans="1:7" s="125" customFormat="1" ht="30" customHeight="1">
      <c r="A195" s="171" t="s">
        <v>304</v>
      </c>
      <c r="B195" s="172"/>
      <c r="C195" s="173"/>
      <c r="D195" s="117" t="s">
        <v>305</v>
      </c>
      <c r="E195" s="76">
        <f t="shared" ref="E195:F197" si="6">SUM(E196)</f>
        <v>1000</v>
      </c>
      <c r="F195" s="76">
        <f t="shared" si="6"/>
        <v>1000</v>
      </c>
      <c r="G195" s="121">
        <f t="shared" ref="G195:G196" si="7">SUM(F195/E195*100)</f>
        <v>100</v>
      </c>
    </row>
    <row r="196" spans="1:7" s="125" customFormat="1" ht="30" customHeight="1">
      <c r="A196" s="171" t="s">
        <v>306</v>
      </c>
      <c r="B196" s="172"/>
      <c r="C196" s="173"/>
      <c r="D196" s="117" t="s">
        <v>307</v>
      </c>
      <c r="E196" s="76">
        <f>SUM(E198,E201)</f>
        <v>1000</v>
      </c>
      <c r="F196" s="76">
        <f>SUM(F198,F201)</f>
        <v>1000</v>
      </c>
      <c r="G196" s="121">
        <f t="shared" si="7"/>
        <v>100</v>
      </c>
    </row>
    <row r="197" spans="1:7" s="125" customFormat="1" ht="30" customHeight="1">
      <c r="A197" s="165" t="s">
        <v>308</v>
      </c>
      <c r="B197" s="166"/>
      <c r="C197" s="167"/>
      <c r="D197" s="116" t="s">
        <v>309</v>
      </c>
      <c r="E197" s="76">
        <f t="shared" si="6"/>
        <v>500</v>
      </c>
      <c r="F197" s="76">
        <f t="shared" si="6"/>
        <v>500</v>
      </c>
      <c r="G197" s="126"/>
    </row>
    <row r="198" spans="1:7" s="125" customFormat="1" ht="30" customHeight="1">
      <c r="A198" s="113"/>
      <c r="B198" s="114">
        <v>32</v>
      </c>
      <c r="C198" s="115"/>
      <c r="D198" s="68" t="s">
        <v>141</v>
      </c>
      <c r="E198" s="76">
        <v>500</v>
      </c>
      <c r="F198" s="121">
        <f>SUM(F199:F199)</f>
        <v>500</v>
      </c>
      <c r="G198" s="121">
        <f>SUM(F198/E198*100)</f>
        <v>100</v>
      </c>
    </row>
    <row r="199" spans="1:7" s="124" customFormat="1" ht="30" customHeight="1">
      <c r="A199" s="168">
        <v>3237</v>
      </c>
      <c r="B199" s="169"/>
      <c r="C199" s="170"/>
      <c r="D199" s="122" t="s">
        <v>153</v>
      </c>
      <c r="E199" s="75"/>
      <c r="F199" s="120">
        <v>500</v>
      </c>
      <c r="G199" s="123"/>
    </row>
    <row r="200" spans="1:7" s="125" customFormat="1" ht="30" customHeight="1">
      <c r="A200" s="165" t="s">
        <v>310</v>
      </c>
      <c r="B200" s="166"/>
      <c r="C200" s="167"/>
      <c r="D200" s="116" t="s">
        <v>309</v>
      </c>
      <c r="E200" s="76">
        <f t="shared" ref="E200:F200" si="8">SUM(E201)</f>
        <v>500</v>
      </c>
      <c r="F200" s="76">
        <f t="shared" si="8"/>
        <v>500</v>
      </c>
      <c r="G200" s="126"/>
    </row>
    <row r="201" spans="1:7" s="125" customFormat="1" ht="30" customHeight="1">
      <c r="A201" s="113"/>
      <c r="B201" s="114">
        <v>32</v>
      </c>
      <c r="C201" s="115"/>
      <c r="D201" s="68" t="s">
        <v>141</v>
      </c>
      <c r="E201" s="76">
        <v>500</v>
      </c>
      <c r="F201" s="121">
        <f>SUM(F202:F202)</f>
        <v>500</v>
      </c>
      <c r="G201" s="121">
        <f>SUM(F201/E201*100)</f>
        <v>100</v>
      </c>
    </row>
    <row r="202" spans="1:7" s="124" customFormat="1" ht="30" customHeight="1">
      <c r="A202" s="168">
        <v>3237</v>
      </c>
      <c r="B202" s="169"/>
      <c r="C202" s="170"/>
      <c r="D202" s="122" t="s">
        <v>153</v>
      </c>
      <c r="E202" s="75"/>
      <c r="F202" s="120">
        <v>500</v>
      </c>
      <c r="G202" s="123"/>
    </row>
    <row r="204" spans="1:7" ht="15" customHeight="1">
      <c r="A204" s="89" t="s">
        <v>273</v>
      </c>
      <c r="D204"/>
      <c r="F204" s="186" t="s">
        <v>235</v>
      </c>
      <c r="G204" s="186"/>
    </row>
    <row r="205" spans="1:7">
      <c r="A205" s="90" t="s">
        <v>242</v>
      </c>
      <c r="D205"/>
      <c r="F205" s="92" t="s">
        <v>236</v>
      </c>
      <c r="G205" s="93"/>
    </row>
    <row r="206" spans="1:7" ht="15" customHeight="1">
      <c r="A206" s="127" t="s">
        <v>325</v>
      </c>
      <c r="D206"/>
    </row>
  </sheetData>
  <mergeCells count="160">
    <mergeCell ref="F204:G204"/>
    <mergeCell ref="A192:C192"/>
    <mergeCell ref="A194:C194"/>
    <mergeCell ref="A189:C189"/>
    <mergeCell ref="A191:C191"/>
    <mergeCell ref="A182:C182"/>
    <mergeCell ref="A186:C186"/>
    <mergeCell ref="A188:C188"/>
    <mergeCell ref="A153:C153"/>
    <mergeCell ref="A154:C154"/>
    <mergeCell ref="A183:C183"/>
    <mergeCell ref="A185:C185"/>
    <mergeCell ref="A173:C173"/>
    <mergeCell ref="A175:C175"/>
    <mergeCell ref="A174:C174"/>
    <mergeCell ref="A155:C155"/>
    <mergeCell ref="A156:C156"/>
    <mergeCell ref="A158:C158"/>
    <mergeCell ref="A164:C164"/>
    <mergeCell ref="A165:C165"/>
    <mergeCell ref="A169:C169"/>
    <mergeCell ref="A170:C170"/>
    <mergeCell ref="A171:C171"/>
    <mergeCell ref="A166:C166"/>
    <mergeCell ref="A2:G2"/>
    <mergeCell ref="A11:C11"/>
    <mergeCell ref="A13:C13"/>
    <mergeCell ref="A4:G4"/>
    <mergeCell ref="A6:D6"/>
    <mergeCell ref="A7:D7"/>
    <mergeCell ref="A8:C8"/>
    <mergeCell ref="A163:C163"/>
    <mergeCell ref="A161:C161"/>
    <mergeCell ref="A159:C159"/>
    <mergeCell ref="A160:C160"/>
    <mergeCell ref="A37:C37"/>
    <mergeCell ref="A25:C25"/>
    <mergeCell ref="A26:C26"/>
    <mergeCell ref="A27:C27"/>
    <mergeCell ref="A28:C28"/>
    <mergeCell ref="A29:C29"/>
    <mergeCell ref="A43:C43"/>
    <mergeCell ref="A49:C49"/>
    <mergeCell ref="A50:C50"/>
    <mergeCell ref="A52:C52"/>
    <mergeCell ref="A39:C39"/>
    <mergeCell ref="A40:C40"/>
    <mergeCell ref="A41:C41"/>
    <mergeCell ref="A70:C70"/>
    <mergeCell ref="A33:C33"/>
    <mergeCell ref="A35:C35"/>
    <mergeCell ref="A44:C44"/>
    <mergeCell ref="A9:C9"/>
    <mergeCell ref="A10:C1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54:C54"/>
    <mergeCell ref="A67:C67"/>
    <mergeCell ref="A59:C59"/>
    <mergeCell ref="A60:C60"/>
    <mergeCell ref="A61:C61"/>
    <mergeCell ref="A62:C62"/>
    <mergeCell ref="A63:C63"/>
    <mergeCell ref="A72:C72"/>
    <mergeCell ref="A73:C73"/>
    <mergeCell ref="A74:C74"/>
    <mergeCell ref="A79:C79"/>
    <mergeCell ref="A101:C101"/>
    <mergeCell ref="A110:C110"/>
    <mergeCell ref="A114:C114"/>
    <mergeCell ref="A30:C30"/>
    <mergeCell ref="A32:C32"/>
    <mergeCell ref="A36:C36"/>
    <mergeCell ref="A42:C42"/>
    <mergeCell ref="A78:C78"/>
    <mergeCell ref="A80:C80"/>
    <mergeCell ref="A55:C55"/>
    <mergeCell ref="A57:C57"/>
    <mergeCell ref="A58:C58"/>
    <mergeCell ref="A76:C76"/>
    <mergeCell ref="A65:C65"/>
    <mergeCell ref="A66:C66"/>
    <mergeCell ref="A68:C68"/>
    <mergeCell ref="A69:C69"/>
    <mergeCell ref="A46:C46"/>
    <mergeCell ref="A81:C81"/>
    <mergeCell ref="A83:C83"/>
    <mergeCell ref="A149:C149"/>
    <mergeCell ref="A150:C150"/>
    <mergeCell ref="A148:C148"/>
    <mergeCell ref="A146:C146"/>
    <mergeCell ref="A145:C145"/>
    <mergeCell ref="A109:C109"/>
    <mergeCell ref="A111:C111"/>
    <mergeCell ref="A137:C137"/>
    <mergeCell ref="A135:C135"/>
    <mergeCell ref="A127:C127"/>
    <mergeCell ref="A134:C134"/>
    <mergeCell ref="A119:C119"/>
    <mergeCell ref="A121:C121"/>
    <mergeCell ref="A124:C124"/>
    <mergeCell ref="A125:C125"/>
    <mergeCell ref="A122:C122"/>
    <mergeCell ref="A64:C64"/>
    <mergeCell ref="A48:C48"/>
    <mergeCell ref="A103:C103"/>
    <mergeCell ref="A105:C105"/>
    <mergeCell ref="A139:C139"/>
    <mergeCell ref="A140:C140"/>
    <mergeCell ref="A138:C138"/>
    <mergeCell ref="A75:C75"/>
    <mergeCell ref="A89:C89"/>
    <mergeCell ref="A91:C91"/>
    <mergeCell ref="A94:C94"/>
    <mergeCell ref="A100:C100"/>
    <mergeCell ref="A84:C84"/>
    <mergeCell ref="A85:C85"/>
    <mergeCell ref="A87:C87"/>
    <mergeCell ref="A88:C88"/>
    <mergeCell ref="A98:C98"/>
    <mergeCell ref="A99:C99"/>
    <mergeCell ref="A93:C93"/>
    <mergeCell ref="A95:C95"/>
    <mergeCell ref="A96:C96"/>
    <mergeCell ref="A107:C107"/>
    <mergeCell ref="A113:C113"/>
    <mergeCell ref="A106:C106"/>
    <mergeCell ref="A200:C200"/>
    <mergeCell ref="A202:C202"/>
    <mergeCell ref="A115:C115"/>
    <mergeCell ref="A117:C117"/>
    <mergeCell ref="A129:C129"/>
    <mergeCell ref="A130:C130"/>
    <mergeCell ref="A132:C132"/>
    <mergeCell ref="A133:C133"/>
    <mergeCell ref="A143:C143"/>
    <mergeCell ref="A176:C176"/>
    <mergeCell ref="A178:C178"/>
    <mergeCell ref="A179:C179"/>
    <mergeCell ref="A181:C181"/>
    <mergeCell ref="A195:C195"/>
    <mergeCell ref="A196:C196"/>
    <mergeCell ref="A197:C197"/>
    <mergeCell ref="A199:C199"/>
    <mergeCell ref="A168:C168"/>
    <mergeCell ref="A141:C141"/>
    <mergeCell ref="A123:C123"/>
    <mergeCell ref="A118:C118"/>
    <mergeCell ref="A128:C128"/>
    <mergeCell ref="A152:C152"/>
    <mergeCell ref="A144:C144"/>
  </mergeCells>
  <pageMargins left="0.70866141732283472" right="0.51181102362204722" top="0.47244094488188981" bottom="0.47244094488188981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Lara Hula</cp:lastModifiedBy>
  <cp:lastPrinted>2026-07-16T07:24:06Z</cp:lastPrinted>
  <dcterms:created xsi:type="dcterms:W3CDTF">2022-08-12T12:51:27Z</dcterms:created>
  <dcterms:modified xsi:type="dcterms:W3CDTF">2026-07-16T07:24:17Z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